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 defaultThemeVersion="166925"/>
  <xr:revisionPtr revIDLastSave="0" documentId="8_{54095AE9-66DB-4B6C-8FB8-32F6A3AC32A7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BDI!$A$1:$C$47</definedName>
    <definedName name="_xlnm.Print_Area" localSheetId="1">COMPOSICOES!$A$1:$G$2118</definedName>
    <definedName name="_xlnm.Print_Area" localSheetId="4">'ENCARGOS SOCIAIS'!$A$1:$F$57</definedName>
    <definedName name="_xlnm.Print_Area" localSheetId="0">'PLANILHA ORCAMENTARIA'!$A$1:$J$195</definedName>
    <definedName name="JR_PAGE_ANCHOR_0_1">'PLANILHA ORCAMENTARIA'!$A$11</definedName>
    <definedName name="JR_PAGE_ANCHOR_1_1">COMPOSICOES!#REF!</definedName>
    <definedName name="JR_PAGE_ANCHOR_2_1">CRONOGRAMA!$A$11</definedName>
    <definedName name="JR_PAGE_ANCHOR_3_1">BDI!$A$1</definedName>
    <definedName name="JR_PAGE_ANCHOR_4_1">'ENCARGOS SOCIAIS'!#REF!</definedName>
    <definedName name="_xlnm.Print_Titles" localSheetId="1">COMPOSICOES!$1:$10</definedName>
    <definedName name="_xlnm.Print_Titles" localSheetId="0">'PLANILHA ORCAMENTARIA'!$1:$10</definedName>
    <definedName name="VALOR_TOTAL">'PLANILHA ORCAMENTARIA'!$J$192</definedName>
  </definedNames>
  <calcPr calcId="181029"/>
</workbook>
</file>

<file path=xl/calcChain.xml><?xml version="1.0" encoding="utf-8"?>
<calcChain xmlns="http://schemas.openxmlformats.org/spreadsheetml/2006/main">
  <c r="C55" i="3" l="1"/>
  <c r="I54" i="3"/>
  <c r="G54" i="3"/>
  <c r="F54" i="3"/>
  <c r="E54" i="3"/>
  <c r="D54" i="3"/>
  <c r="K53" i="3"/>
  <c r="H54" i="3" s="1"/>
  <c r="J52" i="3"/>
  <c r="I52" i="3"/>
  <c r="F52" i="3"/>
  <c r="E52" i="3"/>
  <c r="D52" i="3"/>
  <c r="K51" i="3"/>
  <c r="I50" i="3"/>
  <c r="H50" i="3"/>
  <c r="G50" i="3"/>
  <c r="F50" i="3"/>
  <c r="E50" i="3"/>
  <c r="D50" i="3"/>
  <c r="K49" i="3"/>
  <c r="J48" i="3"/>
  <c r="I48" i="3"/>
  <c r="H48" i="3"/>
  <c r="E48" i="3"/>
  <c r="D48" i="3"/>
  <c r="K47" i="3"/>
  <c r="F48" i="3" s="1"/>
  <c r="J46" i="3"/>
  <c r="I46" i="3"/>
  <c r="H46" i="3"/>
  <c r="E46" i="3"/>
  <c r="D46" i="3"/>
  <c r="K45" i="3"/>
  <c r="F46" i="3" s="1"/>
  <c r="I44" i="3"/>
  <c r="G44" i="3"/>
  <c r="F44" i="3"/>
  <c r="E44" i="3"/>
  <c r="D44" i="3"/>
  <c r="K43" i="3"/>
  <c r="H44" i="3" s="1"/>
  <c r="I42" i="3"/>
  <c r="E42" i="3"/>
  <c r="D42" i="3"/>
  <c r="K41" i="3"/>
  <c r="G42" i="3" s="1"/>
  <c r="I40" i="3"/>
  <c r="G40" i="3"/>
  <c r="F40" i="3"/>
  <c r="E40" i="3"/>
  <c r="D40" i="3"/>
  <c r="K39" i="3"/>
  <c r="J38" i="3"/>
  <c r="I38" i="3"/>
  <c r="H38" i="3"/>
  <c r="D38" i="3"/>
  <c r="K37" i="3"/>
  <c r="F38" i="3" s="1"/>
  <c r="J36" i="3"/>
  <c r="I36" i="3"/>
  <c r="D36" i="3"/>
  <c r="K35" i="3"/>
  <c r="E36" i="3" s="1"/>
  <c r="J34" i="3"/>
  <c r="I34" i="3"/>
  <c r="D34" i="3"/>
  <c r="K33" i="3"/>
  <c r="E34" i="3" s="1"/>
  <c r="J32" i="3"/>
  <c r="I32" i="3"/>
  <c r="G32" i="3"/>
  <c r="F32" i="3"/>
  <c r="E32" i="3"/>
  <c r="D32" i="3"/>
  <c r="K31" i="3"/>
  <c r="I30" i="3"/>
  <c r="F30" i="3"/>
  <c r="E30" i="3"/>
  <c r="D30" i="3"/>
  <c r="K29" i="3"/>
  <c r="G30" i="3" s="1"/>
  <c r="J28" i="3"/>
  <c r="I28" i="3"/>
  <c r="E28" i="3"/>
  <c r="D28" i="3"/>
  <c r="K27" i="3"/>
  <c r="J26" i="3"/>
  <c r="I26" i="3"/>
  <c r="H26" i="3"/>
  <c r="D26" i="3"/>
  <c r="K25" i="3"/>
  <c r="E26" i="3" s="1"/>
  <c r="J24" i="3"/>
  <c r="I24" i="3"/>
  <c r="D24" i="3"/>
  <c r="K23" i="3"/>
  <c r="J22" i="3"/>
  <c r="I22" i="3"/>
  <c r="H22" i="3"/>
  <c r="G22" i="3"/>
  <c r="F22" i="3"/>
  <c r="D22" i="3"/>
  <c r="K21" i="3"/>
  <c r="J20" i="3"/>
  <c r="I20" i="3"/>
  <c r="H20" i="3"/>
  <c r="G20" i="3"/>
  <c r="D20" i="3"/>
  <c r="K19" i="3"/>
  <c r="E20" i="3" s="1"/>
  <c r="J18" i="3"/>
  <c r="I18" i="3"/>
  <c r="H18" i="3"/>
  <c r="G18" i="3"/>
  <c r="F18" i="3"/>
  <c r="D18" i="3"/>
  <c r="K17" i="3"/>
  <c r="J16" i="3"/>
  <c r="I16" i="3"/>
  <c r="H16" i="3"/>
  <c r="G16" i="3"/>
  <c r="F16" i="3"/>
  <c r="E16" i="3"/>
  <c r="D16" i="3"/>
  <c r="K15" i="3"/>
  <c r="J14" i="3"/>
  <c r="I14" i="3"/>
  <c r="H14" i="3"/>
  <c r="G14" i="3"/>
  <c r="F14" i="3"/>
  <c r="E14" i="3"/>
  <c r="D14" i="3"/>
  <c r="K13" i="3"/>
  <c r="G2103" i="2"/>
  <c r="G2102" i="2"/>
  <c r="G2099" i="2"/>
  <c r="G2098" i="2"/>
  <c r="G2097" i="2"/>
  <c r="G2088" i="2"/>
  <c r="G2087" i="2"/>
  <c r="G2089" i="2" s="1"/>
  <c r="G2084" i="2"/>
  <c r="G2085" i="2" s="1"/>
  <c r="G2075" i="2"/>
  <c r="G2076" i="2" s="1"/>
  <c r="G2066" i="2"/>
  <c r="G2065" i="2"/>
  <c r="G2064" i="2"/>
  <c r="G2063" i="2"/>
  <c r="G2062" i="2"/>
  <c r="G2059" i="2"/>
  <c r="G2058" i="2"/>
  <c r="G2057" i="2"/>
  <c r="G2056" i="2"/>
  <c r="G2055" i="2"/>
  <c r="G2052" i="2"/>
  <c r="G2051" i="2"/>
  <c r="G2042" i="2"/>
  <c r="G2041" i="2"/>
  <c r="G2038" i="2"/>
  <c r="G2037" i="2"/>
  <c r="G2028" i="2"/>
  <c r="G2027" i="2"/>
  <c r="G2024" i="2"/>
  <c r="G2025" i="2" s="1"/>
  <c r="G2015" i="2"/>
  <c r="G2014" i="2"/>
  <c r="G2011" i="2"/>
  <c r="G2012" i="2" s="1"/>
  <c r="G2002" i="2"/>
  <c r="G2001" i="2"/>
  <c r="G1998" i="2"/>
  <c r="G1997" i="2"/>
  <c r="G1996" i="2"/>
  <c r="G1987" i="2"/>
  <c r="G1986" i="2"/>
  <c r="G1983" i="2"/>
  <c r="G1984" i="2" s="1"/>
  <c r="G1974" i="2"/>
  <c r="G1973" i="2"/>
  <c r="G1970" i="2"/>
  <c r="G1969" i="2"/>
  <c r="G1960" i="2"/>
  <c r="G1961" i="2" s="1"/>
  <c r="G1957" i="2"/>
  <c r="G1956" i="2"/>
  <c r="G1955" i="2"/>
  <c r="G1954" i="2"/>
  <c r="G1953" i="2"/>
  <c r="G1952" i="2"/>
  <c r="G1951" i="2"/>
  <c r="G1942" i="2"/>
  <c r="G1941" i="2"/>
  <c r="G1938" i="2"/>
  <c r="G1937" i="2"/>
  <c r="G1936" i="2"/>
  <c r="G1935" i="2"/>
  <c r="G1934" i="2"/>
  <c r="G1925" i="2"/>
  <c r="G1924" i="2"/>
  <c r="G1921" i="2"/>
  <c r="G1920" i="2"/>
  <c r="G1919" i="2"/>
  <c r="G1918" i="2"/>
  <c r="G1917" i="2"/>
  <c r="G1908" i="2"/>
  <c r="G1907" i="2"/>
  <c r="G1904" i="2"/>
  <c r="G1903" i="2"/>
  <c r="G1902" i="2"/>
  <c r="G1901" i="2"/>
  <c r="G1892" i="2"/>
  <c r="G1891" i="2"/>
  <c r="G1888" i="2"/>
  <c r="G1887" i="2"/>
  <c r="G1886" i="2"/>
  <c r="G1877" i="2"/>
  <c r="G1876" i="2"/>
  <c r="G1873" i="2"/>
  <c r="G1872" i="2"/>
  <c r="G1871" i="2"/>
  <c r="G1862" i="2"/>
  <c r="G1861" i="2"/>
  <c r="G1858" i="2"/>
  <c r="G1857" i="2"/>
  <c r="G1856" i="2"/>
  <c r="G1855" i="2"/>
  <c r="G1846" i="2"/>
  <c r="G1845" i="2"/>
  <c r="G1844" i="2"/>
  <c r="G1841" i="2"/>
  <c r="G1840" i="2"/>
  <c r="G1839" i="2"/>
  <c r="G1830" i="2"/>
  <c r="G1829" i="2"/>
  <c r="G1831" i="2" s="1"/>
  <c r="G1826" i="2"/>
  <c r="G1825" i="2"/>
  <c r="G1824" i="2"/>
  <c r="G1823" i="2"/>
  <c r="G1822" i="2"/>
  <c r="G1821" i="2"/>
  <c r="G1812" i="2"/>
  <c r="G1811" i="2"/>
  <c r="G1813" i="2" s="1"/>
  <c r="G1808" i="2"/>
  <c r="G1807" i="2"/>
  <c r="G1798" i="2"/>
  <c r="G1799" i="2" s="1"/>
  <c r="G1795" i="2"/>
  <c r="G1796" i="2" s="1"/>
  <c r="G1792" i="2"/>
  <c r="G1793" i="2" s="1"/>
  <c r="G1783" i="2"/>
  <c r="G1782" i="2"/>
  <c r="G1779" i="2"/>
  <c r="G1778" i="2"/>
  <c r="G1769" i="2"/>
  <c r="G1768" i="2"/>
  <c r="G1765" i="2"/>
  <c r="G1764" i="2"/>
  <c r="G1755" i="2"/>
  <c r="G1754" i="2"/>
  <c r="G1751" i="2"/>
  <c r="G1750" i="2"/>
  <c r="G1741" i="2"/>
  <c r="G1742" i="2" s="1"/>
  <c r="G1743" i="2" s="1"/>
  <c r="G1745" i="2" s="1"/>
  <c r="G1732" i="2"/>
  <c r="G1733" i="2" s="1"/>
  <c r="G1723" i="2"/>
  <c r="G1724" i="2" s="1"/>
  <c r="G1722" i="2"/>
  <c r="G1719" i="2"/>
  <c r="G1720" i="2" s="1"/>
  <c r="G1710" i="2"/>
  <c r="G1709" i="2"/>
  <c r="G1706" i="2"/>
  <c r="G1707" i="2" s="1"/>
  <c r="G1697" i="2"/>
  <c r="G1696" i="2"/>
  <c r="G1693" i="2"/>
  <c r="G1692" i="2"/>
  <c r="G1683" i="2"/>
  <c r="G1682" i="2"/>
  <c r="G1681" i="2"/>
  <c r="G1672" i="2"/>
  <c r="G1671" i="2"/>
  <c r="G1668" i="2"/>
  <c r="G1667" i="2"/>
  <c r="G1666" i="2"/>
  <c r="G1665" i="2"/>
  <c r="G1664" i="2"/>
  <c r="G1663" i="2"/>
  <c r="G1654" i="2"/>
  <c r="G1653" i="2"/>
  <c r="G1650" i="2"/>
  <c r="G1649" i="2"/>
  <c r="G1648" i="2"/>
  <c r="G1647" i="2"/>
  <c r="G1646" i="2"/>
  <c r="G1645" i="2"/>
  <c r="G1644" i="2"/>
  <c r="G1635" i="2"/>
  <c r="G1634" i="2"/>
  <c r="G1631" i="2"/>
  <c r="G1630" i="2"/>
  <c r="G1629" i="2"/>
  <c r="G1620" i="2"/>
  <c r="G1619" i="2"/>
  <c r="G1618" i="2"/>
  <c r="G1615" i="2"/>
  <c r="G1614" i="2"/>
  <c r="G1613" i="2"/>
  <c r="G1612" i="2"/>
  <c r="G1611" i="2"/>
  <c r="G1602" i="2"/>
  <c r="G1601" i="2"/>
  <c r="G1600" i="2"/>
  <c r="G1599" i="2"/>
  <c r="G1598" i="2"/>
  <c r="G1597" i="2"/>
  <c r="G1596" i="2"/>
  <c r="G1593" i="2"/>
  <c r="G1592" i="2"/>
  <c r="G1589" i="2"/>
  <c r="G1588" i="2"/>
  <c r="G1587" i="2"/>
  <c r="G1584" i="2"/>
  <c r="G1583" i="2"/>
  <c r="G1574" i="2"/>
  <c r="G1573" i="2"/>
  <c r="G1572" i="2"/>
  <c r="G1571" i="2"/>
  <c r="G1570" i="2"/>
  <c r="G1569" i="2"/>
  <c r="G1568" i="2"/>
  <c r="G1567" i="2"/>
  <c r="G1566" i="2"/>
  <c r="G1565" i="2"/>
  <c r="G1562" i="2"/>
  <c r="G1561" i="2"/>
  <c r="G1558" i="2"/>
  <c r="G1557" i="2"/>
  <c r="G1556" i="2"/>
  <c r="G1555" i="2"/>
  <c r="G1554" i="2"/>
  <c r="G1553" i="2"/>
  <c r="G1552" i="2"/>
  <c r="G1551" i="2"/>
  <c r="G1548" i="2"/>
  <c r="G1547" i="2"/>
  <c r="G1538" i="2"/>
  <c r="G1537" i="2"/>
  <c r="G1536" i="2"/>
  <c r="G1535" i="2"/>
  <c r="G1534" i="2"/>
  <c r="G1533" i="2"/>
  <c r="G1532" i="2"/>
  <c r="G1531" i="2"/>
  <c r="G1530" i="2"/>
  <c r="G1529" i="2"/>
  <c r="G1526" i="2"/>
  <c r="G1525" i="2"/>
  <c r="G1522" i="2"/>
  <c r="G1521" i="2"/>
  <c r="G1520" i="2"/>
  <c r="G1519" i="2"/>
  <c r="G1518" i="2"/>
  <c r="G1517" i="2"/>
  <c r="G1516" i="2"/>
  <c r="G1513" i="2"/>
  <c r="G1512" i="2"/>
  <c r="G1503" i="2"/>
  <c r="G1504" i="2" s="1"/>
  <c r="G1502" i="2"/>
  <c r="G1499" i="2"/>
  <c r="G1498" i="2"/>
  <c r="G1497" i="2"/>
  <c r="G1488" i="2"/>
  <c r="G1487" i="2"/>
  <c r="G1484" i="2"/>
  <c r="G1483" i="2"/>
  <c r="G1482" i="2"/>
  <c r="G1473" i="2"/>
  <c r="G1472" i="2"/>
  <c r="G1469" i="2"/>
  <c r="G1468" i="2"/>
  <c r="G1467" i="2"/>
  <c r="G1466" i="2"/>
  <c r="G1457" i="2"/>
  <c r="G1456" i="2"/>
  <c r="G1453" i="2"/>
  <c r="G1452" i="2"/>
  <c r="G1451" i="2"/>
  <c r="G1450" i="2"/>
  <c r="G1441" i="2"/>
  <c r="G1440" i="2"/>
  <c r="G1437" i="2"/>
  <c r="G1436" i="2"/>
  <c r="G1435" i="2"/>
  <c r="G1434" i="2"/>
  <c r="G1425" i="2"/>
  <c r="G1424" i="2"/>
  <c r="G1421" i="2"/>
  <c r="G1420" i="2"/>
  <c r="G1419" i="2"/>
  <c r="G1418" i="2"/>
  <c r="G1409" i="2"/>
  <c r="G1408" i="2"/>
  <c r="G1405" i="2"/>
  <c r="G1404" i="2"/>
  <c r="G1403" i="2"/>
  <c r="G1394" i="2"/>
  <c r="G1393" i="2"/>
  <c r="G1395" i="2" s="1"/>
  <c r="G1390" i="2"/>
  <c r="G1389" i="2"/>
  <c r="G1388" i="2"/>
  <c r="G1387" i="2"/>
  <c r="G1378" i="2"/>
  <c r="G1377" i="2"/>
  <c r="G1374" i="2"/>
  <c r="G1373" i="2"/>
  <c r="G1372" i="2"/>
  <c r="G1371" i="2"/>
  <c r="G1362" i="2"/>
  <c r="G1361" i="2"/>
  <c r="G1363" i="2" s="1"/>
  <c r="G1358" i="2"/>
  <c r="G1357" i="2"/>
  <c r="G1356" i="2"/>
  <c r="G1347" i="2"/>
  <c r="G1346" i="2"/>
  <c r="G1343" i="2"/>
  <c r="G1342" i="2"/>
  <c r="G1341" i="2"/>
  <c r="G1332" i="2"/>
  <c r="G1331" i="2"/>
  <c r="G1328" i="2"/>
  <c r="G1327" i="2"/>
  <c r="G1326" i="2"/>
  <c r="G1325" i="2"/>
  <c r="G1316" i="2"/>
  <c r="G1315" i="2"/>
  <c r="G1312" i="2"/>
  <c r="G1311" i="2"/>
  <c r="G1310" i="2"/>
  <c r="G1301" i="2"/>
  <c r="G1300" i="2"/>
  <c r="G1297" i="2"/>
  <c r="G1296" i="2"/>
  <c r="G1295" i="2"/>
  <c r="G1286" i="2"/>
  <c r="G1285" i="2"/>
  <c r="G1282" i="2"/>
  <c r="G1281" i="2"/>
  <c r="G1280" i="2"/>
  <c r="G1271" i="2"/>
  <c r="G1270" i="2"/>
  <c r="G1267" i="2"/>
  <c r="G1266" i="2"/>
  <c r="G1265" i="2"/>
  <c r="G1264" i="2"/>
  <c r="G1255" i="2"/>
  <c r="G1254" i="2"/>
  <c r="G1251" i="2"/>
  <c r="G1250" i="2"/>
  <c r="G1249" i="2"/>
  <c r="G1248" i="2"/>
  <c r="G1239" i="2"/>
  <c r="G1238" i="2"/>
  <c r="G1240" i="2" s="1"/>
  <c r="G1235" i="2"/>
  <c r="G1234" i="2"/>
  <c r="G1233" i="2"/>
  <c r="G1232" i="2"/>
  <c r="G1223" i="2"/>
  <c r="G1222" i="2"/>
  <c r="G1221" i="2"/>
  <c r="G1220" i="2"/>
  <c r="G1219" i="2"/>
  <c r="G1218" i="2"/>
  <c r="G1217" i="2"/>
  <c r="G1216" i="2"/>
  <c r="G1215" i="2"/>
  <c r="G1206" i="2"/>
  <c r="G1205" i="2"/>
  <c r="G1202" i="2"/>
  <c r="G1201" i="2"/>
  <c r="G1192" i="2"/>
  <c r="G1191" i="2"/>
  <c r="G1188" i="2"/>
  <c r="G1187" i="2"/>
  <c r="G1178" i="2"/>
  <c r="G1177" i="2"/>
  <c r="G1174" i="2"/>
  <c r="G1173" i="2"/>
  <c r="G1164" i="2"/>
  <c r="G1163" i="2"/>
  <c r="G1160" i="2"/>
  <c r="G1159" i="2"/>
  <c r="G1150" i="2"/>
  <c r="G1149" i="2"/>
  <c r="G1146" i="2"/>
  <c r="G1145" i="2"/>
  <c r="G1147" i="2" s="1"/>
  <c r="G1136" i="2"/>
  <c r="G1135" i="2"/>
  <c r="G1132" i="2"/>
  <c r="G1131" i="2"/>
  <c r="G1130" i="2"/>
  <c r="G1129" i="2"/>
  <c r="G1120" i="2"/>
  <c r="G1119" i="2"/>
  <c r="G1121" i="2" s="1"/>
  <c r="G1116" i="2"/>
  <c r="G1115" i="2"/>
  <c r="G1114" i="2"/>
  <c r="G1113" i="2"/>
  <c r="G1104" i="2"/>
  <c r="G1103" i="2"/>
  <c r="G1100" i="2"/>
  <c r="G1099" i="2"/>
  <c r="G1098" i="2"/>
  <c r="G1097" i="2"/>
  <c r="G1088" i="2"/>
  <c r="G1087" i="2"/>
  <c r="G1089" i="2" s="1"/>
  <c r="G1084" i="2"/>
  <c r="G1083" i="2"/>
  <c r="G1082" i="2"/>
  <c r="G1081" i="2"/>
  <c r="G1072" i="2"/>
  <c r="G1071" i="2"/>
  <c r="G1068" i="2"/>
  <c r="G1067" i="2"/>
  <c r="G1066" i="2"/>
  <c r="G1065" i="2"/>
  <c r="G1056" i="2"/>
  <c r="G1055" i="2"/>
  <c r="G1052" i="2"/>
  <c r="G1051" i="2"/>
  <c r="G1042" i="2"/>
  <c r="G1041" i="2"/>
  <c r="G1038" i="2"/>
  <c r="G1037" i="2"/>
  <c r="G1028" i="2"/>
  <c r="G1027" i="2"/>
  <c r="G1029" i="2" s="1"/>
  <c r="G1024" i="2"/>
  <c r="G1023" i="2"/>
  <c r="G1022" i="2"/>
  <c r="G1021" i="2"/>
  <c r="G1012" i="2"/>
  <c r="G1011" i="2"/>
  <c r="G1008" i="2"/>
  <c r="G1007" i="2"/>
  <c r="G1006" i="2"/>
  <c r="G1005" i="2"/>
  <c r="G996" i="2"/>
  <c r="G995" i="2"/>
  <c r="G997" i="2" s="1"/>
  <c r="G992" i="2"/>
  <c r="G991" i="2"/>
  <c r="G990" i="2"/>
  <c r="G989" i="2"/>
  <c r="G980" i="2"/>
  <c r="G981" i="2" s="1"/>
  <c r="G971" i="2"/>
  <c r="G970" i="2"/>
  <c r="G967" i="2"/>
  <c r="G966" i="2"/>
  <c r="G965" i="2"/>
  <c r="G956" i="2"/>
  <c r="G955" i="2"/>
  <c r="G957" i="2" s="1"/>
  <c r="G952" i="2"/>
  <c r="G951" i="2"/>
  <c r="G942" i="2"/>
  <c r="G941" i="2"/>
  <c r="G938" i="2"/>
  <c r="G937" i="2"/>
  <c r="G928" i="2"/>
  <c r="G929" i="2" s="1"/>
  <c r="G925" i="2"/>
  <c r="G924" i="2"/>
  <c r="G921" i="2"/>
  <c r="G922" i="2" s="1"/>
  <c r="G912" i="2"/>
  <c r="G911" i="2"/>
  <c r="G908" i="2"/>
  <c r="G909" i="2" s="1"/>
  <c r="G899" i="2"/>
  <c r="G898" i="2"/>
  <c r="G895" i="2"/>
  <c r="G896" i="2" s="1"/>
  <c r="G892" i="2"/>
  <c r="G891" i="2"/>
  <c r="G882" i="2"/>
  <c r="G881" i="2"/>
  <c r="G878" i="2"/>
  <c r="G879" i="2" s="1"/>
  <c r="G875" i="2"/>
  <c r="G874" i="2"/>
  <c r="G865" i="2"/>
  <c r="G866" i="2" s="1"/>
  <c r="G856" i="2"/>
  <c r="G857" i="2" s="1"/>
  <c r="G853" i="2"/>
  <c r="G854" i="2" s="1"/>
  <c r="G850" i="2"/>
  <c r="G851" i="2" s="1"/>
  <c r="G841" i="2"/>
  <c r="G842" i="2" s="1"/>
  <c r="G838" i="2"/>
  <c r="G839" i="2" s="1"/>
  <c r="G835" i="2"/>
  <c r="G836" i="2" s="1"/>
  <c r="G826" i="2"/>
  <c r="G825" i="2"/>
  <c r="G822" i="2"/>
  <c r="G823" i="2" s="1"/>
  <c r="G813" i="2"/>
  <c r="G812" i="2"/>
  <c r="G809" i="2"/>
  <c r="G810" i="2" s="1"/>
  <c r="G800" i="2"/>
  <c r="G799" i="2"/>
  <c r="G796" i="2"/>
  <c r="G797" i="2" s="1"/>
  <c r="G787" i="2"/>
  <c r="G786" i="2"/>
  <c r="G783" i="2"/>
  <c r="G784" i="2" s="1"/>
  <c r="G774" i="2"/>
  <c r="G773" i="2"/>
  <c r="G775" i="2" s="1"/>
  <c r="G770" i="2"/>
  <c r="G771" i="2" s="1"/>
  <c r="G761" i="2"/>
  <c r="G760" i="2"/>
  <c r="G757" i="2"/>
  <c r="G758" i="2" s="1"/>
  <c r="G748" i="2"/>
  <c r="G747" i="2"/>
  <c r="G744" i="2"/>
  <c r="G745" i="2" s="1"/>
  <c r="G735" i="2"/>
  <c r="G734" i="2"/>
  <c r="G731" i="2"/>
  <c r="G732" i="2" s="1"/>
  <c r="G722" i="2"/>
  <c r="G723" i="2" s="1"/>
  <c r="G719" i="2"/>
  <c r="G718" i="2"/>
  <c r="G715" i="2"/>
  <c r="G716" i="2" s="1"/>
  <c r="G706" i="2"/>
  <c r="G707" i="2" s="1"/>
  <c r="G703" i="2"/>
  <c r="G702" i="2"/>
  <c r="G699" i="2"/>
  <c r="G700" i="2" s="1"/>
  <c r="G690" i="2"/>
  <c r="G689" i="2"/>
  <c r="G686" i="2"/>
  <c r="G685" i="2"/>
  <c r="G676" i="2"/>
  <c r="G675" i="2"/>
  <c r="G672" i="2"/>
  <c r="G673" i="2" s="1"/>
  <c r="G663" i="2"/>
  <c r="G662" i="2"/>
  <c r="G659" i="2"/>
  <c r="G660" i="2" s="1"/>
  <c r="G650" i="2"/>
  <c r="G649" i="2"/>
  <c r="G640" i="2"/>
  <c r="G639" i="2"/>
  <c r="G630" i="2"/>
  <c r="G629" i="2"/>
  <c r="G620" i="2"/>
  <c r="G621" i="2" s="1"/>
  <c r="G617" i="2"/>
  <c r="G618" i="2" s="1"/>
  <c r="G623" i="2" s="1"/>
  <c r="G608" i="2"/>
  <c r="G607" i="2"/>
  <c r="G604" i="2"/>
  <c r="G603" i="2"/>
  <c r="G594" i="2"/>
  <c r="G593" i="2"/>
  <c r="G590" i="2"/>
  <c r="G589" i="2"/>
  <c r="G591" i="2" s="1"/>
  <c r="G580" i="2"/>
  <c r="G579" i="2"/>
  <c r="G576" i="2"/>
  <c r="G575" i="2"/>
  <c r="G577" i="2" s="1"/>
  <c r="G566" i="2"/>
  <c r="G565" i="2"/>
  <c r="G564" i="2"/>
  <c r="G563" i="2"/>
  <c r="G562" i="2"/>
  <c r="G561" i="2"/>
  <c r="G560" i="2"/>
  <c r="G551" i="2"/>
  <c r="G550" i="2"/>
  <c r="G547" i="2"/>
  <c r="G548" i="2" s="1"/>
  <c r="G538" i="2"/>
  <c r="G539" i="2" s="1"/>
  <c r="G535" i="2"/>
  <c r="G534" i="2"/>
  <c r="G531" i="2"/>
  <c r="G532" i="2" s="1"/>
  <c r="G522" i="2"/>
  <c r="G523" i="2" s="1"/>
  <c r="G519" i="2"/>
  <c r="G518" i="2"/>
  <c r="G515" i="2"/>
  <c r="G516" i="2" s="1"/>
  <c r="G506" i="2"/>
  <c r="G507" i="2" s="1"/>
  <c r="G503" i="2"/>
  <c r="G504" i="2" s="1"/>
  <c r="G502" i="2"/>
  <c r="G499" i="2"/>
  <c r="G500" i="2" s="1"/>
  <c r="G490" i="2"/>
  <c r="G489" i="2"/>
  <c r="G486" i="2"/>
  <c r="G487" i="2" s="1"/>
  <c r="G483" i="2"/>
  <c r="G482" i="2"/>
  <c r="G473" i="2"/>
  <c r="G472" i="2"/>
  <c r="G469" i="2"/>
  <c r="G470" i="2" s="1"/>
  <c r="G466" i="2"/>
  <c r="G465" i="2"/>
  <c r="G456" i="2"/>
  <c r="G455" i="2"/>
  <c r="G452" i="2"/>
  <c r="G453" i="2" s="1"/>
  <c r="G443" i="2"/>
  <c r="G442" i="2"/>
  <c r="G439" i="2"/>
  <c r="G440" i="2" s="1"/>
  <c r="G430" i="2"/>
  <c r="G431" i="2" s="1"/>
  <c r="G427" i="2"/>
  <c r="G426" i="2"/>
  <c r="G423" i="2"/>
  <c r="G424" i="2" s="1"/>
  <c r="G414" i="2"/>
  <c r="G413" i="2"/>
  <c r="G415" i="2" s="1"/>
  <c r="G410" i="2"/>
  <c r="G409" i="2"/>
  <c r="G408" i="2"/>
  <c r="G399" i="2"/>
  <c r="G398" i="2"/>
  <c r="G395" i="2"/>
  <c r="G394" i="2"/>
  <c r="G393" i="2"/>
  <c r="G384" i="2"/>
  <c r="G383" i="2"/>
  <c r="G382" i="2"/>
  <c r="G381" i="2"/>
  <c r="G372" i="2"/>
  <c r="G371" i="2"/>
  <c r="G368" i="2"/>
  <c r="G367" i="2"/>
  <c r="G358" i="2"/>
  <c r="G357" i="2"/>
  <c r="G354" i="2"/>
  <c r="G353" i="2"/>
  <c r="G352" i="2"/>
  <c r="G343" i="2"/>
  <c r="G342" i="2"/>
  <c r="G339" i="2"/>
  <c r="G338" i="2"/>
  <c r="G337" i="2"/>
  <c r="G328" i="2"/>
  <c r="G329" i="2" s="1"/>
  <c r="G325" i="2"/>
  <c r="G324" i="2"/>
  <c r="G315" i="2"/>
  <c r="G316" i="2" s="1"/>
  <c r="G312" i="2"/>
  <c r="G311" i="2"/>
  <c r="G302" i="2"/>
  <c r="G303" i="2" s="1"/>
  <c r="G299" i="2"/>
  <c r="G298" i="2"/>
  <c r="G289" i="2"/>
  <c r="G288" i="2"/>
  <c r="G285" i="2"/>
  <c r="G284" i="2"/>
  <c r="G275" i="2"/>
  <c r="G274" i="2"/>
  <c r="G271" i="2"/>
  <c r="G270" i="2"/>
  <c r="G261" i="2"/>
  <c r="G260" i="2"/>
  <c r="G259" i="2"/>
  <c r="G258" i="2"/>
  <c r="G255" i="2"/>
  <c r="G254" i="2"/>
  <c r="G251" i="2"/>
  <c r="G250" i="2"/>
  <c r="G241" i="2"/>
  <c r="G242" i="2" s="1"/>
  <c r="G238" i="2"/>
  <c r="G237" i="2"/>
  <c r="G234" i="2"/>
  <c r="G235" i="2" s="1"/>
  <c r="G225" i="2"/>
  <c r="G224" i="2"/>
  <c r="G221" i="2"/>
  <c r="G222" i="2" s="1"/>
  <c r="G212" i="2"/>
  <c r="G211" i="2"/>
  <c r="G210" i="2"/>
  <c r="G201" i="2"/>
  <c r="G200" i="2"/>
  <c r="G199" i="2"/>
  <c r="G190" i="2"/>
  <c r="G189" i="2"/>
  <c r="G188" i="2"/>
  <c r="G179" i="2"/>
  <c r="G178" i="2"/>
  <c r="G177" i="2"/>
  <c r="G168" i="2"/>
  <c r="G167" i="2"/>
  <c r="G164" i="2"/>
  <c r="G163" i="2"/>
  <c r="G162" i="2"/>
  <c r="G153" i="2"/>
  <c r="G154" i="2" s="1"/>
  <c r="G150" i="2"/>
  <c r="G151" i="2" s="1"/>
  <c r="G147" i="2"/>
  <c r="G148" i="2" s="1"/>
  <c r="G138" i="2"/>
  <c r="G139" i="2" s="1"/>
  <c r="G135" i="2"/>
  <c r="G136" i="2" s="1"/>
  <c r="G126" i="2"/>
  <c r="G127" i="2" s="1"/>
  <c r="G128" i="2" s="1"/>
  <c r="G130" i="2" s="1"/>
  <c r="G117" i="2"/>
  <c r="G118" i="2" s="1"/>
  <c r="G114" i="2"/>
  <c r="G113" i="2"/>
  <c r="G110" i="2"/>
  <c r="G109" i="2"/>
  <c r="G108" i="2"/>
  <c r="G107" i="2"/>
  <c r="G104" i="2"/>
  <c r="G103" i="2"/>
  <c r="G94" i="2"/>
  <c r="G93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69" i="2"/>
  <c r="G68" i="2"/>
  <c r="G65" i="2"/>
  <c r="G64" i="2"/>
  <c r="G63" i="2"/>
  <c r="G62" i="2"/>
  <c r="G61" i="2"/>
  <c r="G52" i="2"/>
  <c r="G53" i="2" s="1"/>
  <c r="G54" i="2" s="1"/>
  <c r="G56" i="2" s="1"/>
  <c r="G43" i="2"/>
  <c r="G42" i="2"/>
  <c r="G39" i="2"/>
  <c r="G38" i="2"/>
  <c r="G37" i="2"/>
  <c r="G28" i="2"/>
  <c r="G27" i="2"/>
  <c r="G18" i="2"/>
  <c r="G17" i="2"/>
  <c r="G16" i="2"/>
  <c r="G15" i="2"/>
  <c r="G14" i="2"/>
  <c r="H189" i="1"/>
  <c r="I189" i="1" s="1"/>
  <c r="H188" i="1"/>
  <c r="I188" i="1" s="1"/>
  <c r="H187" i="1"/>
  <c r="I187" i="1" s="1"/>
  <c r="G186" i="1"/>
  <c r="H185" i="1"/>
  <c r="I185" i="1" s="1"/>
  <c r="I184" i="1" s="1"/>
  <c r="G184" i="1"/>
  <c r="H183" i="1"/>
  <c r="I183" i="1" s="1"/>
  <c r="H182" i="1"/>
  <c r="I182" i="1" s="1"/>
  <c r="H181" i="1"/>
  <c r="I181" i="1" s="1"/>
  <c r="G180" i="1"/>
  <c r="H179" i="1"/>
  <c r="I179" i="1" s="1"/>
  <c r="H178" i="1"/>
  <c r="I178" i="1" s="1"/>
  <c r="H177" i="1"/>
  <c r="I177" i="1" s="1"/>
  <c r="G176" i="1"/>
  <c r="H175" i="1"/>
  <c r="I175" i="1" s="1"/>
  <c r="G174" i="1"/>
  <c r="H173" i="1"/>
  <c r="I173" i="1" s="1"/>
  <c r="H172" i="1"/>
  <c r="I172" i="1" s="1"/>
  <c r="H171" i="1"/>
  <c r="I171" i="1" s="1"/>
  <c r="G170" i="1"/>
  <c r="H169" i="1"/>
  <c r="I169" i="1" s="1"/>
  <c r="H168" i="1"/>
  <c r="I168" i="1" s="1"/>
  <c r="G167" i="1"/>
  <c r="H166" i="1"/>
  <c r="I166" i="1" s="1"/>
  <c r="G165" i="1"/>
  <c r="H164" i="1"/>
  <c r="I164" i="1" s="1"/>
  <c r="I163" i="1" s="1"/>
  <c r="G163" i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G147" i="1"/>
  <c r="H146" i="1"/>
  <c r="I146" i="1" s="1"/>
  <c r="H145" i="1"/>
  <c r="I145" i="1" s="1"/>
  <c r="G144" i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G116" i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G101" i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G93" i="1"/>
  <c r="H92" i="1"/>
  <c r="I92" i="1" s="1"/>
  <c r="G91" i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G81" i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G73" i="1"/>
  <c r="H72" i="1"/>
  <c r="I72" i="1" s="1"/>
  <c r="H71" i="1"/>
  <c r="I71" i="1" s="1"/>
  <c r="H70" i="1"/>
  <c r="I70" i="1" s="1"/>
  <c r="H69" i="1"/>
  <c r="I69" i="1" s="1"/>
  <c r="G68" i="1"/>
  <c r="H67" i="1"/>
  <c r="I67" i="1" s="1"/>
  <c r="H66" i="1"/>
  <c r="I66" i="1" s="1"/>
  <c r="H65" i="1"/>
  <c r="I65" i="1" s="1"/>
  <c r="H64" i="1"/>
  <c r="I64" i="1" s="1"/>
  <c r="H63" i="1"/>
  <c r="I63" i="1" s="1"/>
  <c r="G62" i="1"/>
  <c r="H61" i="1"/>
  <c r="I61" i="1" s="1"/>
  <c r="H60" i="1"/>
  <c r="I60" i="1" s="1"/>
  <c r="H59" i="1"/>
  <c r="I59" i="1" s="1"/>
  <c r="H58" i="1"/>
  <c r="I58" i="1" s="1"/>
  <c r="H57" i="1"/>
  <c r="I57" i="1" s="1"/>
  <c r="G56" i="1"/>
  <c r="H53" i="1"/>
  <c r="I53" i="1" s="1"/>
  <c r="H52" i="1"/>
  <c r="I52" i="1" s="1"/>
  <c r="H51" i="1"/>
  <c r="I51" i="1" s="1"/>
  <c r="H50" i="1"/>
  <c r="I50" i="1" s="1"/>
  <c r="H49" i="1"/>
  <c r="I49" i="1" s="1"/>
  <c r="G48" i="1"/>
  <c r="H47" i="1"/>
  <c r="I47" i="1" s="1"/>
  <c r="H46" i="1"/>
  <c r="I46" i="1" s="1"/>
  <c r="H45" i="1"/>
  <c r="I45" i="1" s="1"/>
  <c r="H44" i="1"/>
  <c r="I44" i="1" s="1"/>
  <c r="G43" i="1"/>
  <c r="H42" i="1"/>
  <c r="I42" i="1" s="1"/>
  <c r="H41" i="1"/>
  <c r="I41" i="1" s="1"/>
  <c r="H40" i="1"/>
  <c r="I40" i="1" s="1"/>
  <c r="H39" i="1"/>
  <c r="I39" i="1" s="1"/>
  <c r="G38" i="1"/>
  <c r="H37" i="1"/>
  <c r="I37" i="1" s="1"/>
  <c r="G36" i="1"/>
  <c r="H35" i="1"/>
  <c r="I35" i="1" s="1"/>
  <c r="H34" i="1"/>
  <c r="I34" i="1" s="1"/>
  <c r="G33" i="1"/>
  <c r="G32" i="1" s="1"/>
  <c r="H31" i="1"/>
  <c r="I31" i="1" s="1"/>
  <c r="G30" i="1"/>
  <c r="H29" i="1"/>
  <c r="I29" i="1" s="1"/>
  <c r="H28" i="1"/>
  <c r="I28" i="1" s="1"/>
  <c r="G27" i="1"/>
  <c r="H25" i="1"/>
  <c r="I25" i="1" s="1"/>
  <c r="H24" i="1"/>
  <c r="I24" i="1" s="1"/>
  <c r="H23" i="1"/>
  <c r="I23" i="1" s="1"/>
  <c r="G22" i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G14" i="1"/>
  <c r="E18" i="3" l="1"/>
  <c r="E22" i="3"/>
  <c r="E38" i="3"/>
  <c r="G38" i="3" s="1"/>
  <c r="K38" i="3" s="1"/>
  <c r="H32" i="3"/>
  <c r="K32" i="3" s="1"/>
  <c r="G46" i="3"/>
  <c r="K46" i="3" s="1"/>
  <c r="J54" i="3"/>
  <c r="K54" i="3" s="1"/>
  <c r="F26" i="3"/>
  <c r="G26" i="3" s="1"/>
  <c r="K26" i="3" s="1"/>
  <c r="J50" i="3"/>
  <c r="H42" i="3"/>
  <c r="I55" i="3"/>
  <c r="K16" i="3"/>
  <c r="H30" i="3"/>
  <c r="J30" i="3" s="1"/>
  <c r="K30" i="3" s="1"/>
  <c r="F34" i="3"/>
  <c r="F42" i="3"/>
  <c r="G48" i="3"/>
  <c r="K48" i="3" s="1"/>
  <c r="G373" i="2"/>
  <c r="G939" i="2"/>
  <c r="G953" i="2"/>
  <c r="G958" i="2" s="1"/>
  <c r="G960" i="2" s="1"/>
  <c r="G1013" i="2"/>
  <c r="G1039" i="2"/>
  <c r="G1073" i="2"/>
  <c r="G1151" i="2"/>
  <c r="G1152" i="2" s="1"/>
  <c r="G1154" i="2" s="1"/>
  <c r="G1179" i="2"/>
  <c r="G1193" i="2"/>
  <c r="G1207" i="2"/>
  <c r="G1287" i="2"/>
  <c r="G1333" i="2"/>
  <c r="G1410" i="2"/>
  <c r="G1489" i="2"/>
  <c r="G1698" i="2"/>
  <c r="G691" i="2"/>
  <c r="G276" i="2"/>
  <c r="G290" i="2"/>
  <c r="G1847" i="2"/>
  <c r="G1878" i="2"/>
  <c r="G2016" i="2"/>
  <c r="G1085" i="2"/>
  <c r="G396" i="2"/>
  <c r="G968" i="2"/>
  <c r="G974" i="2" s="1"/>
  <c r="G1117" i="2"/>
  <c r="G272" i="2"/>
  <c r="G286" i="2"/>
  <c r="G291" i="2" s="1"/>
  <c r="G293" i="2" s="1"/>
  <c r="G313" i="2"/>
  <c r="G318" i="2" s="1"/>
  <c r="G2053" i="2"/>
  <c r="G359" i="2"/>
  <c r="G491" i="2"/>
  <c r="G900" i="2"/>
  <c r="G972" i="2"/>
  <c r="G1256" i="2"/>
  <c r="G95" i="2"/>
  <c r="G400" i="2"/>
  <c r="G402" i="2" s="1"/>
  <c r="G411" i="2"/>
  <c r="G416" i="2" s="1"/>
  <c r="G418" i="2" s="1"/>
  <c r="G428" i="2"/>
  <c r="G609" i="2"/>
  <c r="G720" i="2"/>
  <c r="G724" i="2" s="1"/>
  <c r="G726" i="2" s="1"/>
  <c r="G776" i="2"/>
  <c r="G778" i="2" s="1"/>
  <c r="G788" i="2"/>
  <c r="G1514" i="2"/>
  <c r="G1711" i="2"/>
  <c r="G1713" i="2" s="1"/>
  <c r="G300" i="2"/>
  <c r="G305" i="2" s="1"/>
  <c r="G943" i="2"/>
  <c r="G1057" i="2"/>
  <c r="G1189" i="2"/>
  <c r="G1195" i="2" s="1"/>
  <c r="G115" i="2"/>
  <c r="G180" i="2"/>
  <c r="G182" i="2" s="1"/>
  <c r="G508" i="2"/>
  <c r="G510" i="2" s="1"/>
  <c r="G677" i="2"/>
  <c r="G679" i="2" s="1"/>
  <c r="G827" i="2"/>
  <c r="G893" i="2"/>
  <c r="G1009" i="2"/>
  <c r="G1344" i="2"/>
  <c r="G1426" i="2"/>
  <c r="G1621" i="2"/>
  <c r="G1655" i="2"/>
  <c r="G1673" i="2"/>
  <c r="G1752" i="2"/>
  <c r="G1809" i="2"/>
  <c r="G1815" i="2" s="1"/>
  <c r="G1842" i="2"/>
  <c r="G1849" i="2" s="1"/>
  <c r="G1893" i="2"/>
  <c r="G1943" i="2"/>
  <c r="G2003" i="2"/>
  <c r="G2039" i="2"/>
  <c r="G129" i="2"/>
  <c r="G355" i="2"/>
  <c r="G360" i="2" s="1"/>
  <c r="G362" i="2" s="1"/>
  <c r="G858" i="2"/>
  <c r="G860" i="2" s="1"/>
  <c r="G1474" i="2"/>
  <c r="G29" i="2"/>
  <c r="G31" i="2" s="1"/>
  <c r="G55" i="2"/>
  <c r="G105" i="2"/>
  <c r="G226" i="2"/>
  <c r="G227" i="2" s="1"/>
  <c r="G229" i="2" s="1"/>
  <c r="G256" i="2"/>
  <c r="G467" i="2"/>
  <c r="G520" i="2"/>
  <c r="G525" i="2" s="1"/>
  <c r="G536" i="2"/>
  <c r="G540" i="2" s="1"/>
  <c r="G542" i="2" s="1"/>
  <c r="G552" i="2"/>
  <c r="G554" i="2" s="1"/>
  <c r="G581" i="2"/>
  <c r="G582" i="2" s="1"/>
  <c r="G584" i="2" s="1"/>
  <c r="G687" i="2"/>
  <c r="G749" i="2"/>
  <c r="G751" i="2" s="1"/>
  <c r="G762" i="2"/>
  <c r="G763" i="2" s="1"/>
  <c r="G765" i="2" s="1"/>
  <c r="G876" i="2"/>
  <c r="G883" i="2"/>
  <c r="G913" i="2"/>
  <c r="G914" i="2" s="1"/>
  <c r="G916" i="2" s="1"/>
  <c r="G1313" i="2"/>
  <c r="G1319" i="2" s="1"/>
  <c r="G1359" i="2"/>
  <c r="G1364" i="2" s="1"/>
  <c r="G1366" i="2" s="1"/>
  <c r="G1563" i="2"/>
  <c r="G1585" i="2"/>
  <c r="G2100" i="2"/>
  <c r="G1594" i="2"/>
  <c r="G1770" i="2"/>
  <c r="G1784" i="2"/>
  <c r="G1909" i="2"/>
  <c r="G1971" i="2"/>
  <c r="G2029" i="2"/>
  <c r="G2031" i="2" s="1"/>
  <c r="G2043" i="2"/>
  <c r="G868" i="2"/>
  <c r="G867" i="2"/>
  <c r="G869" i="2" s="1"/>
  <c r="G140" i="2"/>
  <c r="G142" i="2" s="1"/>
  <c r="G141" i="2"/>
  <c r="G1153" i="2"/>
  <c r="G385" i="2"/>
  <c r="G387" i="2" s="1"/>
  <c r="G814" i="2"/>
  <c r="G816" i="2" s="1"/>
  <c r="G993" i="2"/>
  <c r="G999" i="2" s="1"/>
  <c r="G1203" i="2"/>
  <c r="G1209" i="2" s="1"/>
  <c r="G1329" i="2"/>
  <c r="G1422" i="2"/>
  <c r="G1428" i="2" s="1"/>
  <c r="G2104" i="2"/>
  <c r="G474" i="2"/>
  <c r="G605" i="2"/>
  <c r="G631" i="2"/>
  <c r="G633" i="2" s="1"/>
  <c r="G651" i="2"/>
  <c r="G653" i="2" s="1"/>
  <c r="G801" i="2"/>
  <c r="G803" i="2" s="1"/>
  <c r="G859" i="2"/>
  <c r="G1025" i="2"/>
  <c r="G1030" i="2" s="1"/>
  <c r="G1032" i="2" s="1"/>
  <c r="G1053" i="2"/>
  <c r="G1059" i="2" s="1"/>
  <c r="G1069" i="2"/>
  <c r="G1075" i="2" s="1"/>
  <c r="G1101" i="2"/>
  <c r="G1165" i="2"/>
  <c r="G1224" i="2"/>
  <c r="G1226" i="2" s="1"/>
  <c r="G1236" i="2"/>
  <c r="G1242" i="2" s="1"/>
  <c r="G1485" i="2"/>
  <c r="G1684" i="2"/>
  <c r="G1686" i="2" s="1"/>
  <c r="G1999" i="2"/>
  <c r="G213" i="2"/>
  <c r="G214" i="2" s="1"/>
  <c r="G216" i="2" s="1"/>
  <c r="G344" i="2"/>
  <c r="G369" i="2"/>
  <c r="G374" i="2" s="1"/>
  <c r="G376" i="2" s="1"/>
  <c r="G664" i="2"/>
  <c r="G666" i="2" s="1"/>
  <c r="G44" i="2"/>
  <c r="G156" i="2"/>
  <c r="G169" i="2"/>
  <c r="G252" i="2"/>
  <c r="G262" i="2"/>
  <c r="G19" i="2"/>
  <c r="G20" i="2" s="1"/>
  <c r="G22" i="2" s="1"/>
  <c r="G40" i="2"/>
  <c r="G111" i="2"/>
  <c r="G120" i="2" s="1"/>
  <c r="G165" i="2"/>
  <c r="G191" i="2"/>
  <c r="G192" i="2" s="1"/>
  <c r="G194" i="2" s="1"/>
  <c r="G202" i="2"/>
  <c r="G239" i="2"/>
  <c r="G244" i="2" s="1"/>
  <c r="G326" i="2"/>
  <c r="G444" i="2"/>
  <c r="G446" i="2" s="1"/>
  <c r="G484" i="2"/>
  <c r="G492" i="2" s="1"/>
  <c r="G494" i="2" s="1"/>
  <c r="G567" i="2"/>
  <c r="G569" i="2" s="1"/>
  <c r="G595" i="2"/>
  <c r="G596" i="2" s="1"/>
  <c r="G598" i="2" s="1"/>
  <c r="G641" i="2"/>
  <c r="G643" i="2" s="1"/>
  <c r="G704" i="2"/>
  <c r="G709" i="2" s="1"/>
  <c r="G1043" i="2"/>
  <c r="G1044" i="2" s="1"/>
  <c r="G1046" i="2" s="1"/>
  <c r="G1105" i="2"/>
  <c r="G1107" i="2" s="1"/>
  <c r="G1133" i="2"/>
  <c r="G1137" i="2"/>
  <c r="G1161" i="2"/>
  <c r="G1166" i="2" s="1"/>
  <c r="G1168" i="2" s="1"/>
  <c r="G1175" i="2"/>
  <c r="G1268" i="2"/>
  <c r="G1272" i="2"/>
  <c r="G1283" i="2"/>
  <c r="G1288" i="2" s="1"/>
  <c r="G1290" i="2" s="1"/>
  <c r="G1298" i="2"/>
  <c r="G1317" i="2"/>
  <c r="G1348" i="2"/>
  <c r="G1375" i="2"/>
  <c r="G1381" i="2" s="1"/>
  <c r="G1379" i="2"/>
  <c r="G1406" i="2"/>
  <c r="G1412" i="2" s="1"/>
  <c r="G1442" i="2"/>
  <c r="G1470" i="2"/>
  <c r="G1527" i="2"/>
  <c r="G1539" i="2"/>
  <c r="G1549" i="2"/>
  <c r="G1590" i="2"/>
  <c r="G1616" i="2"/>
  <c r="G1632" i="2"/>
  <c r="G1651" i="2"/>
  <c r="G1656" i="2" s="1"/>
  <c r="G1658" i="2" s="1"/>
  <c r="G1756" i="2"/>
  <c r="G1780" i="2"/>
  <c r="G1800" i="2"/>
  <c r="G1802" i="2" s="1"/>
  <c r="G1863" i="2"/>
  <c r="G1889" i="2"/>
  <c r="G1894" i="2" s="1"/>
  <c r="G1896" i="2" s="1"/>
  <c r="G1926" i="2"/>
  <c r="G1958" i="2"/>
  <c r="G1963" i="2" s="1"/>
  <c r="G1975" i="2"/>
  <c r="G1977" i="2" s="1"/>
  <c r="G1988" i="2"/>
  <c r="G1990" i="2" s="1"/>
  <c r="G2067" i="2"/>
  <c r="I144" i="1"/>
  <c r="G26" i="1"/>
  <c r="G162" i="1"/>
  <c r="G55" i="1"/>
  <c r="I14" i="1"/>
  <c r="I38" i="1"/>
  <c r="I62" i="1"/>
  <c r="I116" i="1"/>
  <c r="G304" i="2"/>
  <c r="G306" i="2" s="1"/>
  <c r="G983" i="2"/>
  <c r="G982" i="2"/>
  <c r="G984" i="2" s="1"/>
  <c r="G1123" i="2"/>
  <c r="G1122" i="2"/>
  <c r="G1124" i="2" s="1"/>
  <c r="I170" i="1"/>
  <c r="G386" i="2"/>
  <c r="G388" i="2" s="1"/>
  <c r="G432" i="2"/>
  <c r="G434" i="2" s="1"/>
  <c r="G433" i="2"/>
  <c r="I22" i="1"/>
  <c r="I33" i="1"/>
  <c r="I174" i="1"/>
  <c r="I176" i="1"/>
  <c r="I180" i="1"/>
  <c r="G611" i="2"/>
  <c r="G632" i="2"/>
  <c r="G634" i="2" s="1"/>
  <c r="I43" i="1"/>
  <c r="I27" i="1"/>
  <c r="I30" i="1"/>
  <c r="I68" i="1"/>
  <c r="I186" i="1"/>
  <c r="G21" i="2"/>
  <c r="G331" i="2"/>
  <c r="G330" i="2"/>
  <c r="G332" i="2" s="1"/>
  <c r="G361" i="2"/>
  <c r="G829" i="2"/>
  <c r="G828" i="2"/>
  <c r="G830" i="2" s="1"/>
  <c r="I36" i="1"/>
  <c r="I48" i="1"/>
  <c r="I56" i="1"/>
  <c r="I101" i="1"/>
  <c r="G1726" i="2"/>
  <c r="G1725" i="2"/>
  <c r="G1727" i="2" s="1"/>
  <c r="G1735" i="2"/>
  <c r="G1734" i="2"/>
  <c r="G1736" i="2" s="1"/>
  <c r="G1922" i="2"/>
  <c r="G1939" i="2"/>
  <c r="I91" i="1"/>
  <c r="I147" i="1"/>
  <c r="I167" i="1"/>
  <c r="G66" i="2"/>
  <c r="G155" i="2"/>
  <c r="G157" i="2" s="1"/>
  <c r="G622" i="2"/>
  <c r="G624" i="2" s="1"/>
  <c r="G642" i="2"/>
  <c r="G644" i="2" s="1"/>
  <c r="G2078" i="2"/>
  <c r="G2077" i="2"/>
  <c r="G2079" i="2" s="1"/>
  <c r="H40" i="3"/>
  <c r="J40" i="3" s="1"/>
  <c r="I81" i="1"/>
  <c r="I93" i="1"/>
  <c r="I165" i="1"/>
  <c r="G193" i="2"/>
  <c r="G815" i="2"/>
  <c r="G817" i="2" s="1"/>
  <c r="G945" i="2"/>
  <c r="G944" i="2"/>
  <c r="G946" i="2" s="1"/>
  <c r="G1090" i="2"/>
  <c r="G1092" i="2" s="1"/>
  <c r="G1091" i="2"/>
  <c r="G1427" i="2"/>
  <c r="G1429" i="2" s="1"/>
  <c r="I73" i="1"/>
  <c r="G509" i="2"/>
  <c r="G884" i="2"/>
  <c r="G886" i="2" s="1"/>
  <c r="G1031" i="2"/>
  <c r="G80" i="1"/>
  <c r="G54" i="1" s="1"/>
  <c r="J190" i="1" s="1"/>
  <c r="G70" i="2"/>
  <c r="G91" i="2"/>
  <c r="G181" i="2"/>
  <c r="G183" i="2" s="1"/>
  <c r="G277" i="2"/>
  <c r="G279" i="2" s="1"/>
  <c r="G278" i="2"/>
  <c r="G340" i="2"/>
  <c r="G457" i="2"/>
  <c r="G459" i="2" s="1"/>
  <c r="G583" i="2"/>
  <c r="G736" i="2"/>
  <c r="G738" i="2" s="1"/>
  <c r="G777" i="2"/>
  <c r="G1252" i="2"/>
  <c r="G1559" i="2"/>
  <c r="G1603" i="2"/>
  <c r="G790" i="2"/>
  <c r="G789" i="2"/>
  <c r="G791" i="2" s="1"/>
  <c r="G843" i="2"/>
  <c r="G845" i="2" s="1"/>
  <c r="G844" i="2"/>
  <c r="G959" i="2"/>
  <c r="G1801" i="2"/>
  <c r="G2018" i="2"/>
  <c r="G2017" i="2"/>
  <c r="G2019" i="2" s="1"/>
  <c r="G2060" i="2"/>
  <c r="G2068" i="2" s="1"/>
  <c r="G2070" i="2" s="1"/>
  <c r="F24" i="3"/>
  <c r="E24" i="3"/>
  <c r="G24" i="3"/>
  <c r="G926" i="2"/>
  <c r="G931" i="2" s="1"/>
  <c r="G1302" i="2"/>
  <c r="G1365" i="2"/>
  <c r="G1411" i="2"/>
  <c r="G1413" i="2" s="1"/>
  <c r="G1636" i="2"/>
  <c r="K50" i="3"/>
  <c r="G1391" i="2"/>
  <c r="G1454" i="2"/>
  <c r="G1458" i="2"/>
  <c r="G1500" i="2"/>
  <c r="G1523" i="2"/>
  <c r="G1575" i="2"/>
  <c r="G1669" i="2"/>
  <c r="G1766" i="2"/>
  <c r="G1874" i="2"/>
  <c r="G1905" i="2"/>
  <c r="F20" i="3"/>
  <c r="K20" i="3" s="1"/>
  <c r="K22" i="3"/>
  <c r="G1438" i="2"/>
  <c r="G1694" i="2"/>
  <c r="G1744" i="2"/>
  <c r="G1827" i="2"/>
  <c r="G1859" i="2"/>
  <c r="G2091" i="2"/>
  <c r="K14" i="3"/>
  <c r="D55" i="3"/>
  <c r="D56" i="3" s="1"/>
  <c r="K18" i="3"/>
  <c r="F28" i="3"/>
  <c r="G34" i="3"/>
  <c r="F36" i="3"/>
  <c r="J44" i="3"/>
  <c r="K44" i="3" s="1"/>
  <c r="G2090" i="2"/>
  <c r="G2092" i="2" s="1"/>
  <c r="G28" i="3"/>
  <c r="G36" i="3"/>
  <c r="H36" i="3" s="1"/>
  <c r="G52" i="3"/>
  <c r="H52" i="3" s="1"/>
  <c r="E55" i="3" l="1"/>
  <c r="E56" i="3" s="1"/>
  <c r="F56" i="3" s="1"/>
  <c r="J42" i="3"/>
  <c r="F55" i="3"/>
  <c r="J55" i="3"/>
  <c r="K42" i="3"/>
  <c r="G1289" i="2"/>
  <c r="G228" i="2"/>
  <c r="G1058" i="2"/>
  <c r="G1060" i="2" s="1"/>
  <c r="G652" i="2"/>
  <c r="G654" i="2" s="1"/>
  <c r="G30" i="2"/>
  <c r="G32" i="2" s="1"/>
  <c r="G610" i="2"/>
  <c r="G612" i="2" s="1"/>
  <c r="G764" i="2"/>
  <c r="G401" i="2"/>
  <c r="G403" i="2" s="1"/>
  <c r="G1350" i="2"/>
  <c r="G1274" i="2"/>
  <c r="G1139" i="2"/>
  <c r="G45" i="2"/>
  <c r="G47" i="2" s="1"/>
  <c r="G171" i="2"/>
  <c r="G2105" i="2"/>
  <c r="G2107" i="2" s="1"/>
  <c r="G1014" i="2"/>
  <c r="G1016" i="2" s="1"/>
  <c r="G1895" i="2"/>
  <c r="G1318" i="2"/>
  <c r="G1320" i="2" s="1"/>
  <c r="G1380" i="2"/>
  <c r="G1382" i="2" s="1"/>
  <c r="G1476" i="2"/>
  <c r="G553" i="2"/>
  <c r="G555" i="2" s="1"/>
  <c r="G1181" i="2"/>
  <c r="G2106" i="2"/>
  <c r="G493" i="2"/>
  <c r="G1475" i="2"/>
  <c r="G1477" i="2" s="1"/>
  <c r="G1167" i="2"/>
  <c r="G692" i="2"/>
  <c r="G694" i="2" s="1"/>
  <c r="G1180" i="2"/>
  <c r="G1182" i="2" s="1"/>
  <c r="G1335" i="2"/>
  <c r="G170" i="2"/>
  <c r="G172" i="2" s="1"/>
  <c r="G1786" i="2"/>
  <c r="G1785" i="2"/>
  <c r="G1787" i="2" s="1"/>
  <c r="G1541" i="2"/>
  <c r="G725" i="2"/>
  <c r="G264" i="2"/>
  <c r="G475" i="2"/>
  <c r="G477" i="2" s="1"/>
  <c r="G1848" i="2"/>
  <c r="G1850" i="2" s="1"/>
  <c r="G885" i="2"/>
  <c r="G1622" i="2"/>
  <c r="G1624" i="2" s="1"/>
  <c r="G292" i="2"/>
  <c r="G1989" i="2"/>
  <c r="G1991" i="2" s="1"/>
  <c r="G1576" i="2"/>
  <c r="G1578" i="2" s="1"/>
  <c r="G915" i="2"/>
  <c r="G1685" i="2"/>
  <c r="G1687" i="2" s="1"/>
  <c r="G1304" i="2"/>
  <c r="G1712" i="2"/>
  <c r="G1714" i="2" s="1"/>
  <c r="G317" i="2"/>
  <c r="G319" i="2" s="1"/>
  <c r="G973" i="2"/>
  <c r="G975" i="2" s="1"/>
  <c r="G1334" i="2"/>
  <c r="G1336" i="2" s="1"/>
  <c r="G1604" i="2"/>
  <c r="G1606" i="2" s="1"/>
  <c r="G750" i="2"/>
  <c r="G752" i="2" s="1"/>
  <c r="G678" i="2"/>
  <c r="G680" i="2" s="1"/>
  <c r="G708" i="2"/>
  <c r="G710" i="2" s="1"/>
  <c r="G375" i="2"/>
  <c r="G1015" i="2"/>
  <c r="G541" i="2"/>
  <c r="G1814" i="2"/>
  <c r="G1816" i="2" s="1"/>
  <c r="G417" i="2"/>
  <c r="G476" i="2"/>
  <c r="G1758" i="2"/>
  <c r="G901" i="2"/>
  <c r="G903" i="2" s="1"/>
  <c r="G2030" i="2"/>
  <c r="G2032" i="2" s="1"/>
  <c r="G1623" i="2"/>
  <c r="G46" i="2"/>
  <c r="G665" i="2"/>
  <c r="G667" i="2" s="1"/>
  <c r="G2045" i="2"/>
  <c r="G802" i="2"/>
  <c r="G804" i="2" s="1"/>
  <c r="G1273" i="2"/>
  <c r="G1275" i="2" s="1"/>
  <c r="G263" i="2"/>
  <c r="G265" i="2" s="1"/>
  <c r="G524" i="2"/>
  <c r="G526" i="2" s="1"/>
  <c r="G1194" i="2"/>
  <c r="G1196" i="2" s="1"/>
  <c r="G1638" i="2"/>
  <c r="G1657" i="2"/>
  <c r="G1074" i="2"/>
  <c r="G1076" i="2" s="1"/>
  <c r="G693" i="2"/>
  <c r="G1208" i="2"/>
  <c r="G1210" i="2" s="1"/>
  <c r="G902" i="2"/>
  <c r="G1962" i="2"/>
  <c r="G1964" i="2" s="1"/>
  <c r="G1225" i="2"/>
  <c r="G1227" i="2" s="1"/>
  <c r="G215" i="2"/>
  <c r="G2044" i="2"/>
  <c r="G2046" i="2" s="1"/>
  <c r="G597" i="2"/>
  <c r="G1577" i="2"/>
  <c r="G1540" i="2"/>
  <c r="G1542" i="2" s="1"/>
  <c r="G1605" i="2"/>
  <c r="G1757" i="2"/>
  <c r="G1759" i="2" s="1"/>
  <c r="G2005" i="2"/>
  <c r="G1106" i="2"/>
  <c r="G1108" i="2" s="1"/>
  <c r="G1045" i="2"/>
  <c r="G2004" i="2"/>
  <c r="G2006" i="2" s="1"/>
  <c r="G1303" i="2"/>
  <c r="G1305" i="2" s="1"/>
  <c r="G998" i="2"/>
  <c r="G1000" i="2" s="1"/>
  <c r="G1976" i="2"/>
  <c r="G1978" i="2" s="1"/>
  <c r="G1241" i="2"/>
  <c r="G1243" i="2" s="1"/>
  <c r="G1138" i="2"/>
  <c r="G1140" i="2" s="1"/>
  <c r="G568" i="2"/>
  <c r="G570" i="2" s="1"/>
  <c r="G203" i="2"/>
  <c r="G205" i="2" s="1"/>
  <c r="G204" i="2"/>
  <c r="G2069" i="2"/>
  <c r="G119" i="2"/>
  <c r="G121" i="2" s="1"/>
  <c r="G243" i="2"/>
  <c r="G245" i="2" s="1"/>
  <c r="G1349" i="2"/>
  <c r="G1351" i="2" s="1"/>
  <c r="G930" i="2"/>
  <c r="G932" i="2" s="1"/>
  <c r="G1490" i="2"/>
  <c r="G1492" i="2" s="1"/>
  <c r="G1491" i="2"/>
  <c r="G445" i="2"/>
  <c r="G447" i="2" s="1"/>
  <c r="K36" i="3"/>
  <c r="G1443" i="2"/>
  <c r="G1445" i="2" s="1"/>
  <c r="G1444" i="2"/>
  <c r="G1772" i="2"/>
  <c r="G1771" i="2"/>
  <c r="G1773" i="2" s="1"/>
  <c r="G1864" i="2"/>
  <c r="G1866" i="2" s="1"/>
  <c r="G1865" i="2"/>
  <c r="G1460" i="2"/>
  <c r="G1459" i="2"/>
  <c r="G1461" i="2" s="1"/>
  <c r="K52" i="3"/>
  <c r="G1258" i="2"/>
  <c r="G1257" i="2"/>
  <c r="G1259" i="2" s="1"/>
  <c r="I80" i="1"/>
  <c r="K40" i="3"/>
  <c r="H34" i="3"/>
  <c r="K34" i="3" s="1"/>
  <c r="G1637" i="2"/>
  <c r="G1639" i="2" s="1"/>
  <c r="G737" i="2"/>
  <c r="G739" i="2" s="1"/>
  <c r="I55" i="1"/>
  <c r="G1833" i="2"/>
  <c r="G1832" i="2"/>
  <c r="G1834" i="2" s="1"/>
  <c r="G1911" i="2"/>
  <c r="G1910" i="2"/>
  <c r="G1912" i="2" s="1"/>
  <c r="G1675" i="2"/>
  <c r="G1674" i="2"/>
  <c r="G1676" i="2" s="1"/>
  <c r="G1396" i="2"/>
  <c r="G1398" i="2" s="1"/>
  <c r="G1397" i="2"/>
  <c r="G55" i="3"/>
  <c r="G96" i="2"/>
  <c r="G98" i="2" s="1"/>
  <c r="G97" i="2"/>
  <c r="H28" i="3"/>
  <c r="K28" i="3" s="1"/>
  <c r="G458" i="2"/>
  <c r="G460" i="2" s="1"/>
  <c r="I32" i="1"/>
  <c r="G346" i="2"/>
  <c r="G345" i="2"/>
  <c r="G347" i="2" s="1"/>
  <c r="G1928" i="2"/>
  <c r="G1927" i="2"/>
  <c r="G1929" i="2" s="1"/>
  <c r="G1700" i="2"/>
  <c r="G1699" i="2"/>
  <c r="G1701" i="2" s="1"/>
  <c r="G1880" i="2"/>
  <c r="G1879" i="2"/>
  <c r="G1881" i="2" s="1"/>
  <c r="G1506" i="2"/>
  <c r="G1505" i="2"/>
  <c r="G1507" i="2" s="1"/>
  <c r="H24" i="3"/>
  <c r="G71" i="2"/>
  <c r="G73" i="2" s="1"/>
  <c r="G72" i="2"/>
  <c r="G1945" i="2"/>
  <c r="G1944" i="2"/>
  <c r="G1946" i="2" s="1"/>
  <c r="I26" i="1"/>
  <c r="I162" i="1"/>
  <c r="H55" i="3" l="1"/>
  <c r="K24" i="3"/>
  <c r="G56" i="3"/>
  <c r="I54" i="1"/>
  <c r="H56" i="3" l="1"/>
  <c r="I56" i="3" s="1"/>
  <c r="J56" i="3" s="1"/>
  <c r="K55" i="3" s="1"/>
  <c r="J192" i="1"/>
  <c r="J191" i="1" l="1"/>
  <c r="J113" i="1"/>
  <c r="J112" i="1"/>
  <c r="J97" i="1"/>
  <c r="J77" i="1"/>
  <c r="J65" i="1"/>
  <c r="J109" i="1"/>
  <c r="J105" i="1"/>
  <c r="J15" i="1"/>
  <c r="J39" i="1"/>
  <c r="J52" i="1"/>
  <c r="J72" i="1"/>
  <c r="J99" i="1"/>
  <c r="J125" i="1"/>
  <c r="J144" i="1"/>
  <c r="J173" i="1"/>
  <c r="J25" i="1"/>
  <c r="J49" i="1"/>
  <c r="J76" i="1"/>
  <c r="J129" i="1"/>
  <c r="J148" i="1"/>
  <c r="J188" i="1"/>
  <c r="J34" i="1"/>
  <c r="J58" i="1"/>
  <c r="J88" i="1"/>
  <c r="J111" i="1"/>
  <c r="J133" i="1"/>
  <c r="J152" i="1"/>
  <c r="J53" i="1"/>
  <c r="J41" i="1"/>
  <c r="J66" i="1"/>
  <c r="J89" i="1"/>
  <c r="J124" i="1"/>
  <c r="J153" i="1"/>
  <c r="J187" i="1"/>
  <c r="J98" i="1"/>
  <c r="J106" i="1"/>
  <c r="J70" i="1"/>
  <c r="J90" i="1"/>
  <c r="J114" i="1"/>
  <c r="J130" i="1"/>
  <c r="J146" i="1"/>
  <c r="J166" i="1"/>
  <c r="J74" i="1"/>
  <c r="J126" i="1"/>
  <c r="J158" i="1"/>
  <c r="J110" i="1"/>
  <c r="J60" i="1"/>
  <c r="J79" i="1"/>
  <c r="J115" i="1"/>
  <c r="J128" i="1"/>
  <c r="J151" i="1"/>
  <c r="J177" i="1"/>
  <c r="J29" i="1"/>
  <c r="J57" i="1"/>
  <c r="J84" i="1"/>
  <c r="J132" i="1"/>
  <c r="J155" i="1"/>
  <c r="J171" i="1"/>
  <c r="J20" i="1"/>
  <c r="J61" i="1"/>
  <c r="J95" i="1"/>
  <c r="J117" i="1"/>
  <c r="J136" i="1"/>
  <c r="J159" i="1"/>
  <c r="J179" i="1"/>
  <c r="J189" i="1"/>
  <c r="J44" i="1"/>
  <c r="J17" i="1"/>
  <c r="J31" i="1"/>
  <c r="J51" i="1"/>
  <c r="J92" i="1"/>
  <c r="J131" i="1"/>
  <c r="J156" i="1"/>
  <c r="J102" i="1"/>
  <c r="J82" i="1"/>
  <c r="J94" i="1"/>
  <c r="J118" i="1"/>
  <c r="J134" i="1"/>
  <c r="J150" i="1"/>
  <c r="J18" i="1"/>
  <c r="J42" i="1"/>
  <c r="J63" i="1"/>
  <c r="J87" i="1"/>
  <c r="J119" i="1"/>
  <c r="J135" i="1"/>
  <c r="J157" i="1"/>
  <c r="J181" i="1"/>
  <c r="J16" i="1"/>
  <c r="J40" i="1"/>
  <c r="J64" i="1"/>
  <c r="J103" i="1"/>
  <c r="J139" i="1"/>
  <c r="J161" i="1"/>
  <c r="J23" i="1"/>
  <c r="J37" i="1"/>
  <c r="J71" i="1"/>
  <c r="J100" i="1"/>
  <c r="J120" i="1"/>
  <c r="J143" i="1"/>
  <c r="J168" i="1"/>
  <c r="J24" i="1"/>
  <c r="J75" i="1"/>
  <c r="J104" i="1"/>
  <c r="J137" i="1"/>
  <c r="J169" i="1"/>
  <c r="J69" i="1"/>
  <c r="J122" i="1"/>
  <c r="J138" i="1"/>
  <c r="J154" i="1"/>
  <c r="J178" i="1"/>
  <c r="J21" i="1"/>
  <c r="J45" i="1"/>
  <c r="J96" i="1"/>
  <c r="J141" i="1"/>
  <c r="J160" i="1"/>
  <c r="J184" i="1"/>
  <c r="J19" i="1"/>
  <c r="J46" i="1"/>
  <c r="J67" i="1"/>
  <c r="J123" i="1"/>
  <c r="J145" i="1"/>
  <c r="J163" i="1"/>
  <c r="J185" i="1"/>
  <c r="J47" i="1"/>
  <c r="J85" i="1"/>
  <c r="J108" i="1"/>
  <c r="J127" i="1"/>
  <c r="J149" i="1"/>
  <c r="J175" i="1"/>
  <c r="J183" i="1"/>
  <c r="J50" i="1"/>
  <c r="J28" i="1"/>
  <c r="J35" i="1"/>
  <c r="J59" i="1"/>
  <c r="J83" i="1"/>
  <c r="J121" i="1"/>
  <c r="J140" i="1"/>
  <c r="J172" i="1"/>
  <c r="J78" i="1"/>
  <c r="J164" i="1"/>
  <c r="J86" i="1"/>
  <c r="J107" i="1"/>
  <c r="J142" i="1"/>
  <c r="J182" i="1"/>
  <c r="J22" i="1"/>
  <c r="J170" i="1"/>
  <c r="J73" i="1"/>
  <c r="J147" i="1"/>
  <c r="J33" i="1"/>
  <c r="J14" i="1"/>
  <c r="J27" i="1"/>
  <c r="J116" i="1"/>
  <c r="J167" i="1"/>
  <c r="J30" i="1"/>
  <c r="J165" i="1"/>
  <c r="J48" i="1"/>
  <c r="J91" i="1"/>
  <c r="J62" i="1"/>
  <c r="J93" i="1"/>
  <c r="J101" i="1"/>
  <c r="J43" i="1"/>
  <c r="J186" i="1"/>
  <c r="J38" i="1"/>
  <c r="J180" i="1"/>
  <c r="J81" i="1"/>
  <c r="J56" i="1"/>
  <c r="J176" i="1"/>
  <c r="J68" i="1"/>
  <c r="J36" i="1"/>
  <c r="J174" i="1"/>
  <c r="J80" i="1"/>
  <c r="J26" i="1"/>
  <c r="J55" i="1"/>
  <c r="J32" i="1"/>
  <c r="J162" i="1"/>
  <c r="J54" i="1"/>
</calcChain>
</file>

<file path=xl/sharedStrings.xml><?xml version="1.0" encoding="utf-8"?>
<sst xmlns="http://schemas.openxmlformats.org/spreadsheetml/2006/main" count="6423" uniqueCount="1397">
  <si>
    <t>ITEM</t>
  </si>
  <si>
    <t>CÓDIGO</t>
  </si>
  <si>
    <t>DESCRIÇÃO</t>
  </si>
  <si>
    <t>FONTE</t>
  </si>
  <si>
    <t>UNID</t>
  </si>
  <si>
    <t>QUANTIDADE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</si>
  <si>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</si>
  <si>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</si>
  <si>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</si>
  <si>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</si>
  <si>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</si>
  <si>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</si>
  <si>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</si>
  <si>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</si>
  <si>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010000</t>
  </si>
  <si>
    <t>Licenças e taxas da obra (acima de 500m2)</t>
  </si>
  <si>
    <t>SEDOP</t>
  </si>
  <si>
    <t>cj</t>
  </si>
  <si>
    <t>1.2</t>
  </si>
  <si>
    <t>14</t>
  </si>
  <si>
    <t>ADMINISTRAÇÃO DE OBRA</t>
  </si>
  <si>
    <t>Composições Próprias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</si>
  <si>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</si>
  <si>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</si>
  <si>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</si>
  <si>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</si>
  <si>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</si>
  <si>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</si>
  <si>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</si>
  <si>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</si>
  <si>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</si>
  <si>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</si>
  <si>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</si>
  <si>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</si>
  <si>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</si>
  <si>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</si>
  <si>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</si>
  <si>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</si>
  <si>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</si>
  <si>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</si>
  <si>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</si>
  <si>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</si>
  <si>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</si>
  <si>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</si>
  <si>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</si>
  <si>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</si>
  <si>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</si>
  <si>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</si>
  <si>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</si>
  <si>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</si>
  <si>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</si>
  <si>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</si>
  <si>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</si>
  <si>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</si>
  <si>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</si>
  <si>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</si>
  <si>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</si>
  <si>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</si>
  <si>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</si>
  <si>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</si>
  <si>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</si>
  <si>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</si>
  <si>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</si>
  <si>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</si>
  <si>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</si>
  <si>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</si>
  <si>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</si>
  <si>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</si>
  <si>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</si>
  <si>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</si>
  <si>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</si>
  <si>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</si>
  <si>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</si>
  <si>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</si>
  <si>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</si>
  <si>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</si>
  <si>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</si>
  <si>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</si>
  <si>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</si>
  <si>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080314</t>
  </si>
  <si>
    <t>Impermeabilização asfáltica para concreto e alvenaria (3 demãos)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</si>
  <si>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</si>
  <si>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</si>
  <si>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</si>
  <si>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</si>
  <si>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</si>
  <si>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</si>
  <si>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</si>
  <si>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</si>
  <si>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</si>
  <si>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</si>
  <si>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</si>
  <si>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</si>
  <si>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</si>
  <si>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</si>
  <si>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</si>
  <si>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</si>
  <si>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</si>
  <si>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</si>
  <si>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</si>
  <si>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</si>
  <si>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</si>
  <si>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</si>
  <si>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</si>
  <si>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</si>
  <si>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</si>
  <si>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</si>
  <si>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</si>
  <si>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</si>
  <si>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</si>
  <si>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</si>
  <si>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</si>
  <si>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</si>
  <si>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</si>
  <si>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</si>
  <si>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</si>
  <si>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</si>
  <si>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</si>
  <si>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</si>
  <si>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</si>
  <si>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</si>
  <si>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</si>
  <si>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</si>
  <si>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</si>
  <si>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</si>
  <si>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</si>
  <si>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</si>
  <si>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</si>
  <si>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</si>
  <si>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</si>
  <si>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</si>
  <si>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</si>
  <si>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</si>
  <si>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101879</t>
  </si>
  <si>
    <t>QUADRO DE DISTRIBUIÇÃO DE ENERGIA EM CHAPA DE AÇO GALVANIZADO, DE EMBUTIR, COM BARRAMENTO TRIFÁSICO, PARA 24 DISJUNTORES DIN 100A - FORNECIMENTO E INSTALAÇÃO. AF_10/2020</t>
  </si>
  <si>
    <t>9.1.1.2</t>
  </si>
  <si>
    <t>170326</t>
  </si>
  <si>
    <t>Disjuntor 1P - 6 a 32A - PADRÃO DIN</t>
  </si>
  <si>
    <t>un</t>
  </si>
  <si>
    <t>9.1.1.3</t>
  </si>
  <si>
    <t>170362</t>
  </si>
  <si>
    <t>Disjuntor 2P - 6 a 32A - PADRÃO DIN</t>
  </si>
  <si>
    <t>9.1.1.4</t>
  </si>
  <si>
    <t>S09216</t>
  </si>
  <si>
    <t>Disjuntor termomagnetico bipolar 80 A, padrão DIN (Europeu - linha branca), curva C, corrente 5KA</t>
  </si>
  <si>
    <t>ORSE</t>
  </si>
  <si>
    <t>9.1.1.5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</si>
  <si>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</si>
  <si>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</si>
  <si>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</si>
  <si>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</si>
  <si>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</si>
  <si>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</si>
  <si>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AF_03/2023_PA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</si>
  <si>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</si>
  <si>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</si>
  <si>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</si>
  <si>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</si>
  <si>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</si>
  <si>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AF_03/2023_PA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</si>
  <si>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</si>
  <si>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</si>
  <si>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</si>
  <si>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</si>
  <si>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</si>
  <si>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</si>
  <si>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</si>
  <si>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</si>
  <si>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</si>
  <si>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</si>
  <si>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</si>
  <si>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</si>
  <si>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</si>
  <si>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</si>
  <si>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</si>
  <si>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</si>
  <si>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</si>
  <si>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</si>
  <si>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</si>
  <si>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</si>
  <si>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</si>
  <si>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</si>
  <si>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</si>
  <si>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</si>
  <si>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</si>
  <si>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</si>
  <si>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</si>
  <si>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</si>
  <si>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</si>
  <si>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</si>
  <si>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</si>
  <si>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</si>
  <si>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</si>
  <si>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</si>
  <si>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</si>
  <si>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</si>
  <si>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</si>
  <si>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</si>
  <si>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</si>
  <si>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</si>
  <si>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</si>
  <si>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</si>
  <si>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</si>
  <si>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</si>
  <si>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</si>
  <si>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</si>
  <si>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</si>
  <si>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</si>
  <si>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</si>
  <si>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</si>
  <si>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</si>
  <si>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</si>
  <si>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</si>
  <si>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</si>
  <si>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</si>
  <si>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</si>
  <si>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</si>
  <si>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</si>
  <si>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</si>
  <si>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</si>
  <si>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</si>
  <si>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</si>
  <si>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</si>
  <si>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</si>
  <si>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171526</t>
  </si>
  <si>
    <t>Rack 19" 570mm 36U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</si>
  <si>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</si>
  <si>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</si>
  <si>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</si>
  <si>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</si>
  <si>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</si>
  <si>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</si>
  <si>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</si>
  <si>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</si>
  <si>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</si>
  <si>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</si>
  <si>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</si>
  <si>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</si>
  <si>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</si>
  <si>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</si>
  <si>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</si>
  <si>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</si>
  <si>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</si>
  <si>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</si>
  <si>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</si>
  <si>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</si>
  <si>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</si>
  <si>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</si>
  <si>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</si>
  <si>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</si>
  <si>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</si>
  <si>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</si>
  <si>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</si>
  <si>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</si>
  <si>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</si>
  <si>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</si>
  <si>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</si>
  <si>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</si>
  <si>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</si>
  <si>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</si>
  <si>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</si>
  <si>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</si>
  <si>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</si>
  <si>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</si>
  <si>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</si>
  <si>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</si>
  <si>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</si>
  <si>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</si>
  <si>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</si>
  <si>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</si>
  <si>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</si>
  <si>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</si>
  <si>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</si>
  <si>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</si>
  <si>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94679</t>
  </si>
  <si>
    <t>CURVA 90 GRAUS, PVC, SOLDÁVEL, DN 50 MM, INSTALADO EM RESERVAÇÃO PREDIAL DE ÁGUA - FORNECIMENTO E INSTALAÇÃO. AF_04/2024</t>
  </si>
  <si>
    <t>11.6</t>
  </si>
  <si>
    <t>90373</t>
  </si>
  <si>
    <t>JOELHO 90 GRAUS COM BUCHA DE LATÃO, PVC, SOLDÁVEL, DN 25MM, X 1/2 INSTALADO EM RAMAL OU SUB-RAMAL DE ÁGUA - FORNECIMENTO E INSTALAÇÃO. AF_06/2022</t>
  </si>
  <si>
    <t>11.7</t>
  </si>
  <si>
    <t>89408</t>
  </si>
  <si>
    <t>JOELHO 90 GRAUS, PVC, SOLDÁVEL, DN 25MM, INSTALADO EM RAMAL DE DISTRIBUIÇÃO DE ÁGUA - FORNECIMENTO E INSTALAÇÃO. AF_06/2022</t>
  </si>
  <si>
    <t>11.8</t>
  </si>
  <si>
    <t>89987</t>
  </si>
  <si>
    <t>REGISTRO DE GAVETA BRUTO, LATÃO, ROSCÁVEL, 3/4", COM ACABAMENTO E CANOPLA CROMADOS - FORNECIMENTO E INSTALAÇÃO. AF_08/2021</t>
  </si>
  <si>
    <t>11.9</t>
  </si>
  <si>
    <t>89985</t>
  </si>
  <si>
    <t>REGISTRO DE PRESSÃO BRUTO, LATÃO, ROSCÁVEL, 3/4", COM ACABAMENTO E CANOPLA CROMADOS - FORNECIMENTO E INSTALAÇÃO. AF_08/2021</t>
  </si>
  <si>
    <t>11.10</t>
  </si>
  <si>
    <t>105189</t>
  </si>
  <si>
    <t>TE DE REDUÇÃO, PVC, SOLDÁVEL, 90 GRAUS, DN 50 MM X 25 MM, INSTALADO EM RESERVAÇÃO PREDIAL DE ÁGUA - FORNECIMENTO E INSTALAÇÃO. AF_04/2024</t>
  </si>
  <si>
    <t>11.11</t>
  </si>
  <si>
    <t>90374</t>
  </si>
  <si>
    <t>TÊ COM BUCHA DE LATÃO NA BOLSA CENTRAL, PVC, SOLDÁVEL, DN 25MM X 3/4 , INSTALADO EM RAMAL OU SUB-RAMAL DE ÁGUA - FORNECIMENTO E INSTALAÇÃO. AF_06/2022</t>
  </si>
  <si>
    <t>11.12</t>
  </si>
  <si>
    <t>89440</t>
  </si>
  <si>
    <t>TE, PVC, SOLDÁVEL, DN 25MM, INSTALADO EM RAMAL DE DISTRIBUIÇÃO DE ÁGUA - FORNECIMENTO E INSTALAÇÃO. AF_06/2022</t>
  </si>
  <si>
    <t>11.13</t>
  </si>
  <si>
    <t>89381</t>
  </si>
  <si>
    <t>LUVA COM BUCHA DE LATÃO, PVC, SOLDÁVEL, DN 25MM X 3/4 , INSTALADO EM RAMAL OU SUB-RAMAL DE ÁGUA - FORNECIMENTO E INSTALAÇÃO. AF_06/2022</t>
  </si>
  <si>
    <t>11.14</t>
  </si>
  <si>
    <t>89412</t>
  </si>
  <si>
    <t>JOELHO 90 GRAUS, PVC, SOLDÁVEL, DN 25MM, X 3/4 INSTALADO EM RAMAL DE DISTRIBUIÇÃO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</si>
  <si>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</si>
  <si>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</si>
  <si>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</si>
  <si>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</si>
  <si>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</si>
  <si>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</si>
  <si>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</si>
  <si>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</si>
  <si>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</si>
  <si>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</si>
  <si>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</si>
  <si>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</si>
  <si>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</si>
  <si>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</si>
  <si>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</si>
  <si>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</si>
  <si>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</si>
  <si>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</si>
  <si>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</si>
  <si>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</si>
  <si>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</si>
  <si>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</si>
  <si>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</si>
  <si>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</si>
  <si>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</si>
  <si>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</si>
  <si>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</si>
  <si>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</si>
  <si>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</si>
  <si>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</si>
  <si>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</si>
  <si>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</si>
  <si>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</si>
  <si>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</si>
  <si>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</si>
  <si>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</si>
  <si>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</si>
  <si>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</si>
  <si>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</si>
  <si>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</si>
  <si>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</si>
  <si>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</si>
  <si>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</si>
  <si>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</si>
  <si>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</si>
  <si>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</si>
  <si>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</si>
  <si>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</si>
  <si>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</si>
  <si>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</si>
  <si>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</si>
  <si>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</si>
  <si>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</si>
  <si>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</si>
  <si>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</si>
  <si>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</si>
  <si>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</si>
  <si>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</si>
  <si>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</si>
  <si>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</si>
  <si>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</si>
  <si>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</si>
  <si>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</si>
  <si>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</si>
  <si>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</si>
  <si>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</si>
  <si>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</si>
  <si>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</si>
  <si>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</si>
  <si>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</si>
  <si>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</si>
  <si>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</si>
  <si>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</si>
  <si>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</si>
  <si>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</si>
  <si>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</si>
  <si>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</si>
  <si>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</si>
  <si>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</si>
  <si>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</si>
  <si>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</si>
  <si>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</si>
  <si>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</si>
  <si>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</si>
  <si>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</si>
  <si>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</si>
  <si>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</si>
  <si>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</si>
  <si>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</si>
  <si>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</si>
  <si>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</si>
  <si>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</si>
  <si>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</si>
  <si>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</si>
  <si>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</si>
  <si>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</si>
  <si>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</si>
  <si>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</si>
  <si>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</si>
  <si>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</si>
  <si>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</si>
  <si>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</si>
  <si>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</si>
  <si>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</si>
  <si>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</si>
  <si>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</si>
  <si>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</si>
  <si>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</si>
  <si>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</si>
  <si>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</si>
  <si>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</si>
  <si>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</si>
  <si>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</si>
  <si>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</si>
  <si>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</si>
  <si>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</si>
  <si>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</si>
  <si>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</si>
  <si>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</si>
  <si>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</si>
  <si>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</si>
  <si>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</si>
  <si>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</si>
  <si>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</si>
  <si>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</si>
  <si>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</si>
  <si>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</si>
  <si>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</si>
  <si>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</si>
  <si>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</si>
  <si>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</si>
  <si>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</si>
  <si>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</si>
  <si>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</si>
  <si>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</si>
  <si>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</si>
  <si>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</si>
  <si>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</si>
  <si>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</si>
  <si>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</si>
  <si>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</si>
  <si>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</si>
  <si>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</si>
  <si>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</si>
  <si>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</si>
  <si>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</si>
  <si>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</si>
  <si>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</si>
  <si>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</si>
  <si>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</si>
  <si>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</si>
  <si>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VIDROS, COM VIDROS, BATENTE E FERRAGENS, EXCLUSIVE ACABAMENTO, ALIZAR E CONTRAMARCO, FIXAÇÃO COM PARAFUSO.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</si>
  <si>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</si>
  <si>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</si>
  <si>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</si>
  <si>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</si>
  <si>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</si>
  <si>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</si>
  <si>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</si>
  <si>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</si>
  <si>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</si>
  <si>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</si>
  <si>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</si>
  <si>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</si>
  <si>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</si>
  <si>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</si>
  <si>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</si>
  <si>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</si>
  <si>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</si>
  <si>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</si>
  <si>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</si>
  <si>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</si>
  <si>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</si>
  <si>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</si>
  <si>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</si>
  <si>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</si>
  <si>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</si>
  <si>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</si>
  <si>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</si>
  <si>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</si>
  <si>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</si>
  <si>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</si>
  <si>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</si>
  <si>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</si>
  <si>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</si>
  <si>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</si>
  <si>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</si>
  <si>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</si>
  <si>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</si>
  <si>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</si>
  <si>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</si>
  <si>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CISTERNA</t>
  </si>
  <si>
    <t>20.1</t>
  </si>
  <si>
    <t>082</t>
  </si>
  <si>
    <t>Cisterna enterrada</t>
  </si>
  <si>
    <t>21</t>
  </si>
  <si>
    <t>DIVERSOS</t>
  </si>
  <si>
    <t>21.1</t>
  </si>
  <si>
    <t>270220</t>
  </si>
  <si>
    <t>Limpeza geral e entrega da obra</t>
  </si>
  <si>
    <t>21.2</t>
  </si>
  <si>
    <t>241318</t>
  </si>
  <si>
    <t>Placa de inauguração em aço inox/letras bx. relevo- (40 x 30cm)</t>
  </si>
  <si>
    <t>21.3</t>
  </si>
  <si>
    <t>C4069</t>
  </si>
  <si>
    <t>BANCADA DE GRANITO (OUTRAS CORES) ESP. = 2cm (COLOCADO)</t>
  </si>
  <si>
    <t>VALOR ORÇAMENTO:</t>
  </si>
  <si>
    <t>VALOR BDI TOTAL:</t>
  </si>
  <si>
    <t>VALOR TOTAL:</t>
  </si>
  <si>
    <t>1.1. 010000 Licenças e taxas da obra (acima de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</si>
  <si>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</si>
  <si>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</si>
  <si>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</si>
  <si>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</si>
  <si>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</si>
  <si>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</si>
  <si>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</si>
  <si>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</si>
  <si>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D00343</t>
  </si>
  <si>
    <t>Taxa de Incêndio Taxas</t>
  </si>
  <si>
    <t>D00323</t>
  </si>
  <si>
    <t>Taxa do CREA (I) Taxas</t>
  </si>
  <si>
    <t>D00342</t>
  </si>
  <si>
    <t>Taxas da PMB (I) Taxas</t>
  </si>
  <si>
    <t>CJ</t>
  </si>
  <si>
    <t>TOTAL Material:</t>
  </si>
  <si>
    <t>VALOR:</t>
  </si>
  <si>
    <t>VALOR UNITÁRIO:</t>
  </si>
  <si>
    <t>VALOR COM BDI:</t>
  </si>
  <si>
    <t>QUANTIDADE (cj):</t>
  </si>
  <si>
    <t>1.2. 14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</si>
  <si>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</si>
  <si>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</si>
  <si>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</si>
  <si>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</si>
  <si>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</si>
  <si>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</si>
  <si>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</si>
  <si>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</si>
  <si>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QUANTIDADE (UN):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</si>
  <si>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</si>
  <si>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</si>
  <si>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</si>
  <si>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</si>
  <si>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</si>
  <si>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</si>
  <si>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</si>
  <si>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</si>
  <si>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</si>
  <si>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</si>
  <si>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</si>
  <si>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</si>
  <si>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</si>
  <si>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QUANTIDADE (m²):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</si>
  <si>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</si>
  <si>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</si>
  <si>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</si>
  <si>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</si>
  <si>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</si>
  <si>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</si>
  <si>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</si>
  <si>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</si>
  <si>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</si>
  <si>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</si>
  <si>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</si>
  <si>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</si>
  <si>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</si>
  <si>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</si>
  <si>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</si>
  <si>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</si>
  <si>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</si>
  <si>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</si>
  <si>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</si>
  <si>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</si>
  <si>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</si>
  <si>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</si>
  <si>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</si>
  <si>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</si>
  <si>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</si>
  <si>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</si>
  <si>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</si>
  <si>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</si>
  <si>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</si>
  <si>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</si>
  <si>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</si>
  <si>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</si>
  <si>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</si>
  <si>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</si>
  <si>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</si>
  <si>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</si>
  <si>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</si>
  <si>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</si>
  <si>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</si>
  <si>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</si>
  <si>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</si>
  <si>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</si>
  <si>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</si>
  <si>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</si>
  <si>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</si>
  <si>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</si>
  <si>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</si>
  <si>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</si>
  <si>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</si>
  <si>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</si>
  <si>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</si>
  <si>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</si>
  <si>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</si>
  <si>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</si>
  <si>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</si>
  <si>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</si>
  <si>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</si>
  <si>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M3</t>
  </si>
  <si>
    <t>TOTAL Serviço:</t>
  </si>
  <si>
    <t>QUANTIDADE (M2):</t>
  </si>
  <si>
    <t>2.1. 030010 Escavação manual de ate 1.50m de profundidade (m³)</t>
  </si>
  <si>
    <t>QUANTIDADE (m³):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</si>
  <si>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</si>
  <si>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</si>
  <si>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</si>
  <si>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</si>
  <si>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</si>
  <si>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</si>
  <si>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</si>
  <si>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</si>
  <si>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</si>
  <si>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</si>
  <si>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</si>
  <si>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</si>
  <si>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</si>
  <si>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</si>
  <si>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</si>
  <si>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</si>
  <si>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</si>
  <si>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</si>
  <si>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</si>
  <si>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</si>
  <si>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</si>
  <si>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</si>
  <si>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</si>
  <si>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</si>
  <si>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</si>
  <si>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</si>
  <si>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</si>
  <si>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</si>
  <si>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</si>
  <si>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</si>
  <si>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</si>
  <si>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</si>
  <si>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080314 Impermeabilização asfáltica para concreto e alvenaria (3 demãos) (m²)</t>
  </si>
  <si>
    <t>I00003</t>
  </si>
  <si>
    <t>Impermeabilizante asfáltico para concreto e alvenaria Material</t>
  </si>
  <si>
    <t>L</t>
  </si>
  <si>
    <t>280024</t>
  </si>
  <si>
    <t>PINTOR COM ENCARGOS COMPLEMENTARES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</si>
  <si>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</si>
  <si>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</si>
  <si>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</si>
  <si>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</si>
  <si>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</si>
  <si>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</si>
  <si>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</si>
  <si>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</si>
  <si>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</si>
  <si>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</si>
  <si>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</si>
  <si>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</si>
  <si>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</si>
  <si>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</si>
  <si>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</si>
  <si>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</si>
  <si>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</si>
  <si>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</si>
  <si>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</si>
  <si>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</si>
  <si>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QUANTIDADE (M):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</si>
  <si>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</si>
  <si>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</si>
  <si>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</si>
  <si>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</si>
  <si>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</si>
  <si>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</si>
  <si>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</si>
  <si>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</si>
  <si>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</si>
  <si>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</si>
  <si>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</si>
  <si>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</si>
  <si>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</si>
  <si>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</si>
  <si>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</si>
  <si>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</si>
  <si>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</si>
  <si>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</si>
  <si>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</si>
  <si>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</si>
  <si>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</si>
  <si>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</si>
  <si>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</si>
  <si>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</si>
  <si>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</si>
  <si>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</si>
  <si>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</si>
  <si>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</si>
  <si>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</si>
  <si>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</si>
  <si>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</si>
  <si>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</si>
  <si>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</si>
  <si>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</si>
  <si>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</si>
  <si>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</si>
  <si>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</si>
  <si>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</si>
  <si>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</si>
  <si>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</si>
  <si>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</si>
  <si>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AUXILIAR DE ELETRICISTA COM ENCARGOS COMPLEMENTARES</t>
  </si>
  <si>
    <t>88264</t>
  </si>
  <si>
    <t>ELETRICISTA COM ENCARGOS COMPLEMENTARES</t>
  </si>
  <si>
    <t>87367</t>
  </si>
  <si>
    <t>ARGAMASSA TRAÇO 1:1:6 (EM VOLUME DE CIMENTO, CAL E AREIA MÉDIA ÚMIDA) PARA EMBOÇO/MASSA ÚNICA/ASSENTAMENTO DE ALVENARIA DE VEDAÇÃO, PREPARO MANUAL. AF_08/2019</t>
  </si>
  <si>
    <t>9.1.1.2. 170326 Disjuntor 1P - 6 a 32A - PADRÃO DIN (un)</t>
  </si>
  <si>
    <t>E00052</t>
  </si>
  <si>
    <t>Disjuntor 1P - 6 a 32A - PADRÃO DIN Material</t>
  </si>
  <si>
    <t>280007</t>
  </si>
  <si>
    <t>280014</t>
  </si>
  <si>
    <t>QUANTIDADE (un):</t>
  </si>
  <si>
    <t>9.1.1.3. 170362 Disjuntor 2P - 6 a 32A - PADRÃO DIN (un)</t>
  </si>
  <si>
    <t>E00081</t>
  </si>
  <si>
    <t>Disjuntor 2P - 6 a 32A - PADRÃO DIN Material</t>
  </si>
  <si>
    <t>9.1.1.4. S09216 Disjuntor termomagnetico bipolar 80 A, padrão DIN (Europeu - linha branca), curva C, corrente 5KA (un)</t>
  </si>
  <si>
    <t>Encargos Complementares</t>
  </si>
  <si>
    <t>S10552</t>
  </si>
  <si>
    <t>Encargos Complementares - Eletricista</t>
  </si>
  <si>
    <t>S10549</t>
  </si>
  <si>
    <t>Encargos Complementares - Servente</t>
  </si>
  <si>
    <t>TOTAL Encargos Complementares:</t>
  </si>
  <si>
    <t>I03693</t>
  </si>
  <si>
    <t>Disjuntor bipolar 80 A, padrão DIN (linha branca), curva de disparo C, corrente de interrupção 5KA, ref.: Siemens 5SX1 ou similar.</t>
  </si>
  <si>
    <t>Mão de Obra</t>
  </si>
  <si>
    <t>I02436S</t>
  </si>
  <si>
    <t>Eletricista (horista)</t>
  </si>
  <si>
    <t>I06111S</t>
  </si>
  <si>
    <t>Servente de obras (horista)</t>
  </si>
  <si>
    <t>TOTAL Mão de Obra:</t>
  </si>
  <si>
    <t>9.1.1.5.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</si>
  <si>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</si>
  <si>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</si>
  <si>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AF_03/2023_PA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</si>
  <si>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</si>
  <si>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</si>
  <si>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</si>
  <si>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</si>
  <si>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</si>
  <si>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</si>
  <si>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</si>
  <si>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</si>
  <si>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</si>
  <si>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AF_03/2023_PA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</si>
  <si>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</si>
  <si>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</si>
  <si>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</si>
  <si>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</si>
  <si>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</si>
  <si>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</si>
  <si>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</si>
  <si>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</si>
  <si>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</si>
  <si>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</si>
  <si>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</si>
  <si>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</si>
  <si>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</si>
  <si>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</si>
  <si>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</si>
  <si>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m3</t>
  </si>
  <si>
    <t>S02497</t>
  </si>
  <si>
    <t>Escavação manual de vala ou cava em material de 1ª categoria, profundidade até 1,50m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</si>
  <si>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</si>
  <si>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</si>
  <si>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</si>
  <si>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</si>
  <si>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</si>
  <si>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</si>
  <si>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</si>
  <si>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</si>
  <si>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</si>
  <si>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</si>
  <si>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</si>
  <si>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</si>
  <si>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</si>
  <si>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</si>
  <si>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</si>
  <si>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</si>
  <si>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</si>
  <si>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</si>
  <si>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</si>
  <si>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</si>
  <si>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</si>
  <si>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</si>
  <si>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</si>
  <si>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</si>
  <si>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</si>
  <si>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</si>
  <si>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</si>
  <si>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</si>
  <si>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</si>
  <si>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</si>
  <si>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</si>
  <si>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</si>
  <si>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</si>
  <si>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</si>
  <si>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</si>
  <si>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</si>
  <si>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</si>
  <si>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</si>
  <si>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</si>
  <si>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</si>
  <si>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</si>
  <si>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</si>
  <si>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</si>
  <si>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</si>
  <si>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</si>
  <si>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</si>
  <si>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</si>
  <si>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</si>
  <si>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</si>
  <si>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</si>
  <si>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</si>
  <si>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</si>
  <si>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</si>
  <si>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</si>
  <si>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</si>
  <si>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</si>
  <si>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</si>
  <si>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</si>
  <si>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</si>
  <si>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</si>
  <si>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171526 Rack 19" 570mm 36U (un)</t>
  </si>
  <si>
    <t>L00018</t>
  </si>
  <si>
    <t>Rack 19" 570mm 36U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</si>
  <si>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</si>
  <si>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</si>
  <si>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</si>
  <si>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</si>
  <si>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</si>
  <si>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</si>
  <si>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</si>
  <si>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</si>
  <si>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</si>
  <si>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QUANTIDADE (m):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</si>
  <si>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</si>
  <si>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</si>
  <si>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</si>
  <si>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</si>
  <si>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</si>
  <si>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</si>
  <si>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</si>
  <si>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</si>
  <si>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</si>
  <si>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</si>
  <si>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</si>
  <si>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</si>
  <si>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QUANTIDADE (kg):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</si>
  <si>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</si>
  <si>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</si>
  <si>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</si>
  <si>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</si>
  <si>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</si>
  <si>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</si>
  <si>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</si>
  <si>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</si>
  <si>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</si>
  <si>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</si>
  <si>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</si>
  <si>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</si>
  <si>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</si>
  <si>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</si>
  <si>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</si>
  <si>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</si>
  <si>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</si>
  <si>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</si>
  <si>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</si>
  <si>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</si>
  <si>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</si>
  <si>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</si>
  <si>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</si>
  <si>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</si>
  <si>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</si>
  <si>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</si>
  <si>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</si>
  <si>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</si>
  <si>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94679 CURVA 90 GRAUS, PVC, SOLDÁVEL, DN 50 MM, INSTALADO EM RESERVAÇÃO PREDIAL DE ÁGUA - FORNECIMENTO E INSTALAÇÃO. AF_04/2024 (UN)</t>
  </si>
  <si>
    <t>00001959</t>
  </si>
  <si>
    <t>CURVA DE PVC 90 GRAUS, SOLDAVEL, 50 MM, COR MARROM, PARA AGUA FRIA PREDIAL</t>
  </si>
  <si>
    <t>11.6.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</si>
  <si>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</si>
  <si>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</si>
  <si>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11.7.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</si>
  <si>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</si>
  <si>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</si>
  <si>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11.8.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</si>
  <si>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</si>
  <si>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</si>
  <si>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</si>
  <si>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</si>
  <si>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11.9.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</si>
  <si>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</si>
  <si>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</si>
  <si>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11.10.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</si>
  <si>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</si>
  <si>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</si>
  <si>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11.11.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</si>
  <si>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</si>
  <si>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</si>
  <si>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11.12.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</si>
  <si>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</si>
  <si>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</si>
  <si>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11.13.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</si>
  <si>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</si>
  <si>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</si>
  <si>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11.14. 89412 JOELHO 90 GRAUS, PVC, SOLDÁVEL, DN 25MM, X 3/4 INSTALADO EM RAMAL DE DISTRIBUIÇÃO DE ÁGUA - FORNECIMENTO E INSTALAÇÃO. AF_06/2022 (UN)</t>
  </si>
  <si>
    <t>00003522</t>
  </si>
  <si>
    <t>JOELHO PVC, SOLDAVEL COM ROSCA, 90 GRAUS, 25 MM X 3/4", COR MARROM, PARA AGUA FRIA PREDIAL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</si>
  <si>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</si>
  <si>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</si>
  <si>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</si>
  <si>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</si>
  <si>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</si>
  <si>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</si>
  <si>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</si>
  <si>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</si>
  <si>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</si>
  <si>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</si>
  <si>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</si>
  <si>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</si>
  <si>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</si>
  <si>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</si>
  <si>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</si>
  <si>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</si>
  <si>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</si>
  <si>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</si>
  <si>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S00095</t>
  </si>
  <si>
    <t>Concreto simples fabricado na obra, fck=13,5 mpa, lançado e adensado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</si>
  <si>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</si>
  <si>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</si>
  <si>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</si>
  <si>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</si>
  <si>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</si>
  <si>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</si>
  <si>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</si>
  <si>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</si>
  <si>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</si>
  <si>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</si>
  <si>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</si>
  <si>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</si>
  <si>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</si>
  <si>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</si>
  <si>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</si>
  <si>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</si>
  <si>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</si>
  <si>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</si>
  <si>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</si>
  <si>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</si>
  <si>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</si>
  <si>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</si>
  <si>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</si>
  <si>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</si>
  <si>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</si>
  <si>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</si>
  <si>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</si>
  <si>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</si>
  <si>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</si>
  <si>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</si>
  <si>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</si>
  <si>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</si>
  <si>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</si>
  <si>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</si>
  <si>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</si>
  <si>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</si>
  <si>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</si>
  <si>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</si>
  <si>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</si>
  <si>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</si>
  <si>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</si>
  <si>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</si>
  <si>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</si>
  <si>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</si>
  <si>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</si>
  <si>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</si>
  <si>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</si>
  <si>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</si>
  <si>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</si>
  <si>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</si>
  <si>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</si>
  <si>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</si>
  <si>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</si>
  <si>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</si>
  <si>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</si>
  <si>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</si>
  <si>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</si>
  <si>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</si>
  <si>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</si>
  <si>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</si>
  <si>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</si>
  <si>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</si>
  <si>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</si>
  <si>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</si>
  <si>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</si>
  <si>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</si>
  <si>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</si>
  <si>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</si>
  <si>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</si>
  <si>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</si>
  <si>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</si>
  <si>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</si>
  <si>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</si>
  <si>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</si>
  <si>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</si>
  <si>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</si>
  <si>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</si>
  <si>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</si>
  <si>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</si>
  <si>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</si>
  <si>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</si>
  <si>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</si>
  <si>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</si>
  <si>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</si>
  <si>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</si>
  <si>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</si>
  <si>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</si>
  <si>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</si>
  <si>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</si>
  <si>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</si>
  <si>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</si>
  <si>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</si>
  <si>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</si>
  <si>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</si>
  <si>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</si>
  <si>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</si>
  <si>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</si>
  <si>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</si>
  <si>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</si>
  <si>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</si>
  <si>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</si>
  <si>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</si>
  <si>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</si>
  <si>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</si>
  <si>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</si>
  <si>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</si>
  <si>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</si>
  <si>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</si>
  <si>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</si>
  <si>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</si>
  <si>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</si>
  <si>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</si>
  <si>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</si>
  <si>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</si>
  <si>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</si>
  <si>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</si>
  <si>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</si>
  <si>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</si>
  <si>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</si>
  <si>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</si>
  <si>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</si>
  <si>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</si>
  <si>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</si>
  <si>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</si>
  <si>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</si>
  <si>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</si>
  <si>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</si>
  <si>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</si>
  <si>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</si>
  <si>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</si>
  <si>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</si>
  <si>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</si>
  <si>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QUANTIDADE (pt):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</si>
  <si>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</si>
  <si>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</si>
  <si>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</si>
  <si>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</si>
  <si>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</si>
  <si>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</si>
  <si>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</si>
  <si>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</si>
  <si>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</si>
  <si>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</si>
  <si>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</si>
  <si>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</si>
  <si>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</si>
  <si>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</si>
  <si>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</si>
  <si>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</si>
  <si>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</si>
  <si>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</si>
  <si>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</si>
  <si>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</si>
  <si>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</si>
  <si>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</si>
  <si>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</si>
  <si>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</si>
  <si>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</si>
  <si>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</si>
  <si>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</si>
  <si>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</si>
  <si>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</si>
  <si>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</si>
  <si>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</si>
  <si>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</si>
  <si>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</si>
  <si>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</si>
  <si>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</si>
  <si>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</si>
  <si>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</si>
  <si>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</si>
  <si>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</si>
  <si>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</si>
  <si>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</si>
  <si>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</si>
  <si>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</si>
  <si>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</si>
  <si>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</si>
  <si>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</si>
  <si>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</si>
  <si>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</si>
  <si>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</si>
  <si>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</si>
  <si>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</si>
  <si>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</si>
  <si>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</si>
  <si>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</si>
  <si>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</si>
  <si>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</si>
  <si>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</si>
  <si>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</si>
  <si>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</si>
  <si>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S10550</t>
  </si>
  <si>
    <t>Encargos Complementares - Pedreiro</t>
  </si>
  <si>
    <t>I02062</t>
  </si>
  <si>
    <t>Barra de apoio, reta, fixa, em aço inox, l=40cm, d=1 1/4" - Jackwal ou similar</t>
  </si>
  <si>
    <t>I04750S</t>
  </si>
  <si>
    <t>Pedreiro (horista)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</si>
  <si>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</si>
  <si>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</si>
  <si>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</si>
  <si>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</si>
  <si>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</si>
  <si>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</si>
  <si>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</si>
  <si>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</si>
  <si>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</si>
  <si>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</si>
  <si>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</si>
  <si>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</si>
  <si>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</si>
  <si>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</si>
  <si>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</si>
  <si>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</si>
  <si>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</si>
  <si>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</si>
  <si>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</si>
  <si>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</si>
  <si>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</si>
  <si>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</si>
  <si>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</si>
  <si>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</si>
  <si>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</si>
  <si>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</si>
  <si>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</si>
  <si>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</si>
  <si>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</si>
  <si>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</si>
  <si>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VIDROS, COM VIDROS, BATENTE E FERRAGENS, EXCLUSIVE ACABAMENTO, ALIZAR E CONTRAMARCO, FIXAÇÃO COM PARAFUSO.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</si>
  <si>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</si>
  <si>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</si>
  <si>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</si>
  <si>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</si>
  <si>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</si>
  <si>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</si>
  <si>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</si>
  <si>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</si>
  <si>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</si>
  <si>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</si>
  <si>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</si>
  <si>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</si>
  <si>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</si>
  <si>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</si>
  <si>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</si>
  <si>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</si>
  <si>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</si>
  <si>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</si>
  <si>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</si>
  <si>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</si>
  <si>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</si>
  <si>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</si>
  <si>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</si>
  <si>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</si>
  <si>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</si>
  <si>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</si>
  <si>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</si>
  <si>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</si>
  <si>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</si>
  <si>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</si>
  <si>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</si>
  <si>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</si>
  <si>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</si>
  <si>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</si>
  <si>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</si>
  <si>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</si>
  <si>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</si>
  <si>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</si>
  <si>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</si>
  <si>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</si>
  <si>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</si>
  <si>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</si>
  <si>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</si>
  <si>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</si>
  <si>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</si>
  <si>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</si>
  <si>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</si>
  <si>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</si>
  <si>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</si>
  <si>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</si>
  <si>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</si>
  <si>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</si>
  <si>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</si>
  <si>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</si>
  <si>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</si>
  <si>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</si>
  <si>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</si>
  <si>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</si>
  <si>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</si>
  <si>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</si>
  <si>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</si>
  <si>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</si>
  <si>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</si>
  <si>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</si>
  <si>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</si>
  <si>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</si>
  <si>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</si>
  <si>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</si>
  <si>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</si>
  <si>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</si>
  <si>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</si>
  <si>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</si>
  <si>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</si>
  <si>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</si>
  <si>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</si>
  <si>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 082 Cisterna enterrada (un)</t>
  </si>
  <si>
    <t>88238</t>
  </si>
  <si>
    <t>AJUDANTE DE ARMADOR COM ENCARGOS COMPLEMENTARES</t>
  </si>
  <si>
    <t>88245</t>
  </si>
  <si>
    <t>ARMADOR COM ENCARGOS COMPLEMENTARES</t>
  </si>
  <si>
    <t>88256</t>
  </si>
  <si>
    <t>AZULEJISTA OU LADRILHISTA COM ENCARGOS COMPLEMENTARES</t>
  </si>
  <si>
    <t>100342</t>
  </si>
  <si>
    <t>ARMAÇÃO DE CORTINA DE CONTENÇÃO EM CONCRETO ARMADO, COM AÇO CA-50 DE 6,3 MM - MONTAGEM. AF_11/2024</t>
  </si>
  <si>
    <t>100349</t>
  </si>
  <si>
    <t>CONCRETAGEM DE CORTINA DE CONTENÇÃO, ATRAVÉS DE BOMBA - LANÇAMENTO, ADENSAMENTO E ACABAMENTO. AF_11/2024</t>
  </si>
  <si>
    <t>100341</t>
  </si>
  <si>
    <t>FABRICAÇÃO, MONTAGEM E DESMONTAGEM DE FÔRMA PARA CORTINA DE CONTENÇÃO, EM CHAPA DE MADEIRA COMPENSADA PLASTIFICADA, E = 18 MM, 10 UTILIZAÇÕES. AF_11/2024</t>
  </si>
  <si>
    <t>92481</t>
  </si>
  <si>
    <t>MONTAGEM E DESMONTAGEM DE FÔRMA DE LAJE MACIÇA COM ÁREA MÉDIA MENOR OUIGUAL A 20 M², PÉ-DIREITO SIMPLES, EM MADEIRA SERRADA, 1 UTILIZAÇÃO.AF_12/2015</t>
  </si>
  <si>
    <t>87267</t>
  </si>
  <si>
    <t>REVESTIMENTO CERÂMICO PARA PAREDES INTERNAS COM PLACAS TIPO ESMALTADA DE DIMENSÕES 20X20 CM APLICADAS A MEIA ALTURA DAS PAREDES. AF_02/2023_PE</t>
  </si>
  <si>
    <t>21.1. 270220 Limpeza geral e entrega da obra (m²)</t>
  </si>
  <si>
    <t>21.2. 241318 Placa de inauguração em aço inox/letras bx. relevo- (40 x 30cm) (un)</t>
  </si>
  <si>
    <t>D00142</t>
  </si>
  <si>
    <t>Placa de inauguração em aço inox/letras bx. relevo- (40 x 30cm) Material</t>
  </si>
  <si>
    <t>21.3. C4069 BANCADA DE GRANITO (OUTRAS CORES) ESP. = 2cm (COLOCADO) (M2)</t>
  </si>
  <si>
    <t>I0108</t>
  </si>
  <si>
    <t>AREIA GROSSA</t>
  </si>
  <si>
    <t>I7894</t>
  </si>
  <si>
    <t>BANCADA DE GRANITO OUTRAS CORES E=2cm,</t>
  </si>
  <si>
    <t>I0805</t>
  </si>
  <si>
    <t>CIMENTO PORTLAND</t>
  </si>
  <si>
    <t>I2391</t>
  </si>
  <si>
    <t>PEDREIRO</t>
  </si>
  <si>
    <t>VALOR (R$)</t>
  </si>
  <si>
    <t>Total parcela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</si>
  <si>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</si>
  <si>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</si>
  <si>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</si>
  <si>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</si>
  <si>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</si>
  <si>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</si>
  <si>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</si>
  <si>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</si>
  <si>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</si>
  <si>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</si>
  <si>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</si>
  <si>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</si>
  <si>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</si>
  <si>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</si>
  <si>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</si>
  <si>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</si>
  <si>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</si>
  <si>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</si>
  <si>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</si>
  <si>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</si>
  <si>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</si>
  <si>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</si>
  <si>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</si>
  <si>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</si>
  <si>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</si>
  <si>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</si>
  <si>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</si>
  <si>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</si>
  <si>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</si>
  <si>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</si>
  <si>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</si>
  <si>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</si>
  <si>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</si>
  <si>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</si>
  <si>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</si>
  <si>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</si>
  <si>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</si>
  <si>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</si>
  <si>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</si>
  <si>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</si>
  <si>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</si>
  <si>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</si>
  <si>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</si>
  <si>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</si>
  <si>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</si>
  <si>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</si>
  <si>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</si>
  <si>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</si>
  <si>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</si>
  <si>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</si>
  <si>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</si>
  <si>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</si>
  <si>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</si>
  <si>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</si>
  <si>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</si>
  <si>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</si>
  <si>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</si>
  <si>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</si>
  <si>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</si>
  <si>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</si>
  <si>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</si>
  <si>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</si>
  <si>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</si>
  <si>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</si>
  <si>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</si>
  <si>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</si>
  <si>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</si>
  <si>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</si>
  <si>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</si>
  <si>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</si>
  <si>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</si>
  <si>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</si>
  <si>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</si>
  <si>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</si>
  <si>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</si>
  <si>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</si>
  <si>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</si>
  <si>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</si>
  <si>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</si>
  <si>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</si>
  <si>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</si>
  <si>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</si>
  <si>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</si>
  <si>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</si>
  <si>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</si>
  <si>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</si>
  <si>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</si>
  <si>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004/2025 - CE</t>
  </si>
  <si>
    <t>LOTE II</t>
  </si>
  <si>
    <t>COMPOSIÇÃO DO BDI</t>
  </si>
  <si>
    <t>OBJETO: EXECUÇÃO DE DOIS BLOCOS PEDAGÓGICOS COM QUATRO SALAS DE AULA E SANITÁRIOS MASCULINO E FEMININO NA ESCOLA E.ME.F. MAGALHÃES BARATA</t>
  </si>
  <si>
    <t>LOCAL: AVENIDA ROTARY, S/N, DÉCIMA SEXTA RUA, BAIRRO BELA VISTA. ITAITUBA-PARA</t>
  </si>
  <si>
    <t>FONTE: SINAPI/PA - 01/2025, SEDOP/PA - 02/2025, SETOP 10/2024, ORSE 12/2024, SEINFRA - 028, E PRÓPRIAS  (COM DESONERAÇÃO)</t>
  </si>
  <si>
    <t>BDI: 29,84%</t>
  </si>
  <si>
    <t>Nota: A taxa de BDI aplicada em nossa proposta foi calculada em estrita conformidade com as normas vigentes
e as peculiaridasdes do regime do Simples Nacional. Fundamentação LC nº 123/2006 e alterações vigientes.</t>
  </si>
  <si>
    <t>Representante da Empresa</t>
  </si>
  <si>
    <t>Responsavel Técnico</t>
  </si>
  <si>
    <t>PLANILHA ORÇAMENTÁRIA</t>
  </si>
  <si>
    <t>LOCAL: AVENIDA ROTARY, S/N, DÉCIMA SEXTA RUA, BAIRRO BELA VISTA</t>
  </si>
  <si>
    <t>RELATÓRIO ANÁLITICO - COMPOSIÇÕES DE CUSTOS</t>
  </si>
  <si>
    <t>Representante da empresa</t>
  </si>
  <si>
    <t>Responsavel técnico</t>
  </si>
  <si>
    <t>CRONOGRAMA FÍSICO-FINANCEIRO</t>
  </si>
  <si>
    <t>30 DIAS</t>
  </si>
  <si>
    <t>60 DIAS</t>
  </si>
  <si>
    <t>90 DIAS</t>
  </si>
  <si>
    <t>120 DIAS</t>
  </si>
  <si>
    <t>150 DIAS</t>
  </si>
  <si>
    <t>180 DIAS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</si>
  <si>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</si>
  <si>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</si>
  <si>
    <t>TABELA DE ENCARGOS SOCIAIS</t>
  </si>
  <si>
    <t>OBJETO: EXECUÇÃO DE DOIS BLOCOS PEDAGÓGICOS COM QUATRO SALAS DE AULA E SANITÁRIOS MASCULINO E FEMININO NA ESCOLA E.M.E.F. JOAQUIM CAETANO CORREA</t>
  </si>
  <si>
    <t>LOCAL: AVENIDA MARECHAL RONDON, BOA ESPERANÇA, ITAITUBA-PA.</t>
  </si>
  <si>
    <t xml:space="preserve">FONTE: SINAPI/PA - 01/2025, SEDOP/PA - 02/2025, SETOP 10/2024, ORSE 12/2024, SEINFRA - 028, E PRÓPRIAS (COM DESONERAÇÃO)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</si>
</sst>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R\$\ #,##0.00"/>
    <numFmt numFmtId="165" formatCode="#,##0.00000000"/>
    <numFmt numFmtId="166" formatCode="\R\$\ #,##0.0000"/>
    <numFmt numFmtId="167" formatCode="#,##0.00%"/>
    <numFmt numFmtId="168" formatCode="###,###,##0.00"/>
  </numFmts>
  <fonts count="15" x14ac:knownFonts="1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b/>
      <sz val="8"/>
      <name val="Baskerville Old Face"/>
      <family val="1"/>
    </font>
    <font>
      <sz val="11"/>
      <color theme="1"/>
      <name val="Baskerville Old Face"/>
      <family val="1"/>
    </font>
    <font>
      <sz val="8"/>
      <name val="Baskerville Old Face"/>
      <family val="1"/>
    </font>
    <font>
      <sz val="11"/>
      <name val="Arial"/>
      <family val="2"/>
    </font>
    <font>
      <sz val="11"/>
      <color theme="1"/>
      <name val="Arial"/>
      <family val="2"/>
    </font>
    <font>
      <sz val="11"/>
      <name val="Baskerville Old Face"/>
      <family val="1"/>
    </font>
    <font>
      <sz val="8"/>
      <color theme="1"/>
      <name val="Baskerville Old Face"/>
      <family val="1"/>
    </font>
    <font>
      <sz val="8"/>
      <color rgb="FF000000"/>
      <name val="Baskerville Old Face"/>
      <family val="1"/>
    </font>
    <font>
      <sz val="10"/>
      <color theme="1"/>
      <name val="Baskerville Old Face"/>
      <family val="1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9"/>
      <color rgb="FF000000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/>
    <xf numFmtId="0" fontId="4" fillId="3" borderId="1" xfId="0" applyFont="1" applyFill="1" applyBorder="1"/>
    <xf numFmtId="0" fontId="5" fillId="3" borderId="1" xfId="0" applyFont="1" applyFill="1" applyBorder="1"/>
    <xf numFmtId="0" fontId="6" fillId="3" borderId="1" xfId="0" applyFont="1" applyFill="1" applyBorder="1"/>
    <xf numFmtId="0" fontId="6" fillId="0" borderId="1" xfId="0" applyFont="1" applyBorder="1"/>
    <xf numFmtId="0" fontId="6" fillId="0" borderId="0" xfId="0" applyFont="1"/>
    <xf numFmtId="0" fontId="4" fillId="2" borderId="1" xfId="0" applyFont="1" applyFill="1" applyBorder="1"/>
    <xf numFmtId="0" fontId="7" fillId="2" borderId="1" xfId="0" applyFont="1" applyFill="1" applyBorder="1"/>
    <xf numFmtId="0" fontId="0" fillId="3" borderId="1" xfId="0" applyFill="1" applyBorder="1"/>
    <xf numFmtId="0" fontId="8" fillId="2" borderId="0" xfId="0" applyFont="1" applyFill="1" applyAlignment="1" applyProtection="1">
      <alignment wrapText="1"/>
      <protection locked="0"/>
    </xf>
    <xf numFmtId="0" fontId="9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0" fillId="2" borderId="0" xfId="0" applyFill="1" applyAlignment="1" applyProtection="1">
      <alignment wrapText="1"/>
      <protection locked="0"/>
    </xf>
    <xf numFmtId="0" fontId="8" fillId="4" borderId="1" xfId="0" applyFont="1" applyFill="1" applyBorder="1" applyAlignment="1" applyProtection="1">
      <alignment wrapText="1"/>
      <protection locked="0"/>
    </xf>
    <xf numFmtId="0" fontId="9" fillId="4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/>
    <xf numFmtId="0" fontId="0" fillId="5" borderId="0" xfId="0" applyFill="1"/>
    <xf numFmtId="0" fontId="3" fillId="0" borderId="1" xfId="0" applyFont="1" applyBorder="1"/>
    <xf numFmtId="0" fontId="3" fillId="0" borderId="1" xfId="0" applyFont="1" applyBorder="1" applyAlignment="1" applyProtection="1">
      <alignment wrapText="1"/>
      <protection locked="0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0" fontId="10" fillId="0" borderId="0" xfId="0" applyFont="1"/>
    <xf numFmtId="0" fontId="13" fillId="0" borderId="1" xfId="0" applyFont="1" applyBorder="1" applyAlignment="1">
      <alignment horizontal="right"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right" vertical="center" wrapText="1"/>
    </xf>
    <xf numFmtId="164" fontId="11" fillId="5" borderId="1" xfId="0" applyNumberFormat="1" applyFont="1" applyFill="1" applyBorder="1" applyAlignment="1">
      <alignment horizontal="right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 applyProtection="1">
      <alignment wrapText="1"/>
      <protection locked="0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top" wrapText="1"/>
    </xf>
    <xf numFmtId="165" fontId="11" fillId="0" borderId="1" xfId="0" applyNumberFormat="1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 wrapText="1"/>
    </xf>
    <xf numFmtId="166" fontId="11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right" vertical="top" wrapText="1"/>
    </xf>
    <xf numFmtId="164" fontId="13" fillId="5" borderId="1" xfId="0" applyNumberFormat="1" applyFont="1" applyFill="1" applyBorder="1" applyAlignment="1">
      <alignment horizontal="right" vertical="top" wrapText="1"/>
    </xf>
    <xf numFmtId="4" fontId="11" fillId="5" borderId="1" xfId="0" applyNumberFormat="1" applyFont="1" applyFill="1" applyBorder="1" applyAlignment="1">
      <alignment horizontal="right" vertical="center" wrapText="1"/>
    </xf>
    <xf numFmtId="166" fontId="11" fillId="5" borderId="1" xfId="0" applyNumberFormat="1" applyFont="1" applyFill="1" applyBorder="1" applyAlignment="1">
      <alignment horizontal="right" vertical="top" wrapText="1"/>
    </xf>
    <xf numFmtId="166" fontId="13" fillId="5" borderId="1" xfId="0" applyNumberFormat="1" applyFont="1" applyFill="1" applyBorder="1" applyAlignment="1">
      <alignment horizontal="right" vertical="top" wrapText="1"/>
    </xf>
    <xf numFmtId="0" fontId="3" fillId="5" borderId="1" xfId="0" applyFont="1" applyFill="1" applyBorder="1"/>
    <xf numFmtId="0" fontId="4" fillId="0" borderId="1" xfId="0" applyFont="1" applyBorder="1"/>
    <xf numFmtId="0" fontId="5" fillId="0" borderId="1" xfId="0" applyFont="1" applyBorder="1"/>
    <xf numFmtId="164" fontId="12" fillId="0" borderId="1" xfId="0" applyNumberFormat="1" applyFont="1" applyBorder="1" applyAlignment="1">
      <alignment horizontal="right" vertical="center" wrapText="1"/>
    </xf>
    <xf numFmtId="167" fontId="13" fillId="0" borderId="1" xfId="0" applyNumberFormat="1" applyFont="1" applyBorder="1" applyAlignment="1">
      <alignment horizontal="right" vertical="center" wrapText="1"/>
    </xf>
    <xf numFmtId="0" fontId="14" fillId="5" borderId="1" xfId="0" applyFont="1" applyFill="1" applyBorder="1" applyAlignment="1">
      <alignment horizontal="center" vertical="center" wrapText="1"/>
    </xf>
    <xf numFmtId="167" fontId="13" fillId="5" borderId="1" xfId="0" applyNumberFormat="1" applyFont="1" applyFill="1" applyBorder="1" applyAlignment="1">
      <alignment horizontal="right" vertical="center" wrapText="1"/>
    </xf>
    <xf numFmtId="164" fontId="12" fillId="5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top" wrapText="1"/>
    </xf>
    <xf numFmtId="0" fontId="14" fillId="5" borderId="1" xfId="0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0" fontId="4" fillId="3" borderId="1" xfId="0" applyFont="1" applyFill="1" applyBorder="1" applyAlignment="1">
      <alignment horizontal="left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3" fillId="5" borderId="1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wrapText="1"/>
      <protection locked="0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5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2" fillId="5" borderId="1" xfId="0" applyFont="1" applyFill="1" applyBorder="1" applyAlignment="1">
      <alignment horizontal="left" vertical="center" wrapText="1"/>
    </xf>
    <xf numFmtId="164" fontId="11" fillId="5" borderId="1" xfId="0" applyNumberFormat="1" applyFont="1" applyFill="1" applyBorder="1" applyAlignment="1">
      <alignment horizontal="right" vertical="center" wrapText="1"/>
    </xf>
    <xf numFmtId="164" fontId="12" fillId="5" borderId="1" xfId="0" applyNumberFormat="1" applyFont="1" applyFill="1" applyBorder="1" applyAlignment="1">
      <alignment horizontal="right" vertical="center" wrapText="1"/>
    </xf>
    <xf numFmtId="167" fontId="13" fillId="0" borderId="1" xfId="0" applyNumberFormat="1" applyFont="1" applyBorder="1" applyAlignment="1">
      <alignment horizontal="right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4" borderId="1" xfId="0" applyFont="1" applyFill="1" applyBorder="1" applyAlignment="1" applyProtection="1">
      <alignment wrapText="1"/>
      <protection locked="0"/>
    </xf>
    <xf numFmtId="0" fontId="10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right" vertical="center" wrapText="1"/>
    </xf>
    <xf numFmtId="4" fontId="14" fillId="5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168" fontId="12" fillId="0" borderId="1" xfId="0" applyNumberFormat="1" applyFont="1" applyBorder="1" applyAlignment="1">
      <alignment horizontal="right" vertical="top" wrapText="1"/>
    </xf>
    <xf numFmtId="4" fontId="12" fillId="5" borderId="1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247451</xdr:colOff>
      <xdr:row>0</xdr:row>
      <xdr:rowOff>99311</xdr:rowOff>
    </xdr:from>
    <xdr:to>
      <xdr:col>2</xdr:col>
      <xdr:colOff>1095375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45BAAEF-1551-4097-AA0B-C1DFA7358E1F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61926" y="99311"/>
          <a:ext cx="847924" cy="7579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485163</xdr:colOff>
      <xdr:row>0</xdr:row>
      <xdr:rowOff>124986</xdr:rowOff>
    </xdr:from>
    <xdr:to>
      <xdr:col>1</xdr:col>
      <xdr:colOff>704850</xdr:colOff>
      <xdr:row>0</xdr:row>
      <xdr:rowOff>866775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B39865-D2C2-48CB-8E34-20BB5F103D57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5163" y="124986"/>
          <a:ext cx="705462" cy="7417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521358</xdr:colOff>
      <xdr:row>0</xdr:row>
      <xdr:rowOff>136416</xdr:rowOff>
    </xdr:from>
    <xdr:to>
      <xdr:col>1</xdr:col>
      <xdr:colOff>1181100</xdr:colOff>
      <xdr:row>0</xdr:row>
      <xdr:rowOff>781050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186A52A-249C-4624-B724-8E04889BB01B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0483" y="136416"/>
          <a:ext cx="659742" cy="64463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483402</xdr:colOff>
      <xdr:row>35</xdr:row>
      <xdr:rowOff>35163</xdr:rowOff>
    </xdr:from>
    <xdr:to>
      <xdr:col>1</xdr:col>
      <xdr:colOff>4255302</xdr:colOff>
      <xdr:row>37</xdr:row>
      <xdr:rowOff>157746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1393EE8A-FE0D-4285-911F-2891F3F8A43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976970" y="7404049"/>
          <a:ext cx="3771900" cy="503583"/>
        </a:xfrm>
        <a:prstGeom prst="rect">
          <a:avLst/>
        </a:prstGeom>
      </xdr:spPr>
    </xdr:pic>
    <xdr:clientData/>
  </xdr:twoCellAnchor>
  <xdr:twoCellAnchor editAs="oneCell">
    <xdr:from>
      <xdr:col>0</xdr:col>
      <xdr:colOff>77183</xdr:colOff>
      <xdr:row>0</xdr:row>
      <xdr:rowOff>115462</xdr:rowOff>
    </xdr:from>
    <xdr:to>
      <xdr:col>1</xdr:col>
      <xdr:colOff>102577</xdr:colOff>
      <xdr:row>0</xdr:row>
      <xdr:rowOff>608135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A33726F5-CCA3-4802-8A02-FCA1E0EEB2A6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7183" y="115462"/>
          <a:ext cx="523625" cy="49267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104031</xdr:rowOff>
    </xdr:from>
    <xdr:to>
      <xdr:col>1</xdr:col>
      <xdr:colOff>390525</xdr:colOff>
      <xdr:row>0</xdr:row>
      <xdr:rowOff>781050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D64725-F643-4CD2-A7A7-5A30CA028AE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" y="104031"/>
          <a:ext cx="596265" cy="677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95"/>
  <sheetViews>
    <sheetView view="pageBreakPreview" zoomScale="130" zoomScaleNormal="110" zoomScaleSheetLayoutView="130" workbookViewId="0">
      <selection activeCell="L178" sqref="L178"/>
    </sheetView>
  </sheetViews>
  <sheetFormatPr defaultRowHeight="15" x14ac:dyDescent="0.25"/>
  <cols>
    <col min="1" max="1" width="4.42578125" style="27" bestFit="1" customWidth="1"/>
    <col min="2" max="2" width="6.5703125" style="27" bestFit="1" customWidth="1"/>
    <col min="3" max="3" width="64" style="27" customWidth="1"/>
    <col min="4" max="4" width="8.7109375" style="27" bestFit="1" customWidth="1"/>
    <col min="5" max="5" width="3.85546875" style="27" bestFit="1" customWidth="1"/>
    <col min="6" max="6" width="9" style="27" bestFit="1" customWidth="1"/>
    <col min="7" max="7" width="7.85546875" style="27" bestFit="1" customWidth="1"/>
    <col min="8" max="8" width="8" style="27" bestFit="1" customWidth="1"/>
    <col min="9" max="9" width="9" style="27" bestFit="1" customWidth="1"/>
    <col min="10" max="10" width="9.42578125" style="27" bestFit="1" customWidth="1"/>
    <col min="11" max="16384" width="9.140625" style="27"/>
  </cols>
  <sheetData>
    <row r="1" spans="1:11" ht="73.5" customHeight="1" x14ac:dyDescent="0.25">
      <c r="A1" s="70" t="s">
        <v>1368</v>
      </c>
      <c r="B1" s="70"/>
      <c r="C1" s="70"/>
      <c r="D1" s="70"/>
      <c r="E1" s="70"/>
      <c r="F1" s="70"/>
      <c r="G1" s="70"/>
      <c r="H1" s="70"/>
      <c r="I1" s="70"/>
      <c r="J1" s="70"/>
      <c r="K1" s="35"/>
    </row>
    <row r="2" spans="1:11" customForma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 s="7" customFormat="1" ht="14.25" x14ac:dyDescent="0.2">
      <c r="A3" s="69" t="s">
        <v>1369</v>
      </c>
      <c r="B3" s="69"/>
      <c r="C3" s="69"/>
      <c r="D3" s="69"/>
      <c r="E3" s="69"/>
      <c r="F3" s="69"/>
      <c r="G3" s="69"/>
      <c r="H3" s="69"/>
      <c r="I3" s="69"/>
      <c r="J3" s="69"/>
    </row>
    <row r="4" spans="1:11" s="8" customFormat="1" ht="14.25" x14ac:dyDescent="0.2">
      <c r="A4" s="69" t="s">
        <v>1370</v>
      </c>
      <c r="B4" s="69"/>
      <c r="C4" s="69"/>
      <c r="D4" s="69"/>
      <c r="E4" s="69"/>
      <c r="F4" s="69"/>
      <c r="G4" s="69"/>
      <c r="H4" s="69"/>
      <c r="I4" s="69"/>
      <c r="J4" s="69"/>
    </row>
    <row r="5" spans="1:11" s="8" customFormat="1" ht="14.25" x14ac:dyDescent="0.2">
      <c r="A5" s="69" t="s">
        <v>1379</v>
      </c>
      <c r="B5" s="69"/>
      <c r="C5" s="69"/>
      <c r="D5" s="69"/>
      <c r="E5" s="69"/>
      <c r="F5" s="69"/>
      <c r="G5" s="69"/>
      <c r="H5" s="69"/>
      <c r="I5" s="69"/>
      <c r="J5" s="69"/>
    </row>
    <row r="6" spans="1:11" s="8" customFormat="1" ht="14.25" x14ac:dyDescent="0.2">
      <c r="A6" s="4"/>
      <c r="B6" s="4"/>
      <c r="C6" s="4"/>
      <c r="D6" s="5"/>
      <c r="E6" s="6"/>
      <c r="F6" s="6"/>
      <c r="G6" s="6"/>
      <c r="H6" s="6"/>
      <c r="I6" s="6"/>
      <c r="J6" s="6"/>
    </row>
    <row r="7" spans="1:11" s="8" customFormat="1" ht="14.25" x14ac:dyDescent="0.2">
      <c r="A7" s="69" t="s">
        <v>1372</v>
      </c>
      <c r="B7" s="69"/>
      <c r="C7" s="69"/>
      <c r="D7" s="69"/>
      <c r="E7" s="69"/>
      <c r="F7" s="69"/>
      <c r="G7" s="69"/>
      <c r="H7" s="69"/>
      <c r="I7" s="69"/>
      <c r="J7" s="69"/>
    </row>
    <row r="8" spans="1:11" s="8" customFormat="1" ht="14.25" x14ac:dyDescent="0.2">
      <c r="A8" s="69" t="s">
        <v>1380</v>
      </c>
      <c r="B8" s="69"/>
      <c r="C8" s="69"/>
      <c r="D8" s="69"/>
      <c r="E8" s="69"/>
      <c r="F8" s="69"/>
      <c r="G8" s="69"/>
      <c r="H8" s="69"/>
      <c r="I8" s="69"/>
      <c r="J8" s="69"/>
    </row>
    <row r="9" spans="1:11" s="8" customFormat="1" ht="14.25" x14ac:dyDescent="0.2">
      <c r="A9" s="69" t="s">
        <v>1374</v>
      </c>
      <c r="B9" s="69"/>
      <c r="C9" s="69"/>
      <c r="D9" s="69"/>
      <c r="E9" s="69"/>
      <c r="F9" s="69"/>
      <c r="G9" s="69"/>
      <c r="H9" s="69"/>
      <c r="I9" s="69"/>
      <c r="J9" s="69"/>
    </row>
    <row r="10" spans="1:11" customFormat="1" x14ac:dyDescent="0.25">
      <c r="A10" s="69" t="s">
        <v>1375</v>
      </c>
      <c r="B10" s="69"/>
      <c r="C10" s="69"/>
      <c r="D10" s="69"/>
      <c r="E10" s="69"/>
      <c r="F10" s="69"/>
      <c r="G10" s="69"/>
      <c r="H10" s="69"/>
      <c r="I10" s="69"/>
      <c r="J10" s="69"/>
    </row>
    <row r="11" spans="1:11" x14ac:dyDescent="0.25">
      <c r="A11" s="75"/>
      <c r="B11" s="75"/>
      <c r="C11" s="75"/>
      <c r="D11" s="75"/>
      <c r="E11" s="75"/>
      <c r="F11" s="75"/>
      <c r="G11" s="75"/>
      <c r="H11" s="75"/>
      <c r="I11" s="75"/>
      <c r="J11" s="75"/>
    </row>
    <row r="12" spans="1:11" ht="12" customHeight="1" x14ac:dyDescent="0.25">
      <c r="A12" s="76" t="s">
        <v>0</v>
      </c>
      <c r="B12" s="76" t="s">
        <v>1</v>
      </c>
      <c r="C12" s="76" t="s">
        <v>2</v>
      </c>
      <c r="D12" s="76" t="s">
        <v>3</v>
      </c>
      <c r="E12" s="76" t="s">
        <v>4</v>
      </c>
      <c r="F12" s="76" t="s">
        <v>5</v>
      </c>
      <c r="G12" s="76" t="s">
        <v>6</v>
      </c>
      <c r="H12" s="76"/>
      <c r="I12" s="76" t="s">
        <v>7</v>
      </c>
      <c r="J12" s="77" t="s">
        <v>8</v>
      </c>
    </row>
    <row r="13" spans="1:11" ht="9.9499999999999993" customHeight="1" x14ac:dyDescent="0.25">
      <c r="A13" s="76"/>
      <c r="B13" s="76"/>
      <c r="C13" s="76"/>
      <c r="D13" s="76"/>
      <c r="E13" s="76"/>
      <c r="F13" s="76"/>
      <c r="G13" s="36" t="s">
        <v>9</v>
      </c>
      <c r="H13" s="36" t="s">
        <v>10</v>
      </c>
      <c r="I13" s="76"/>
      <c r="J13" s="77"/>
    </row>
    <row r="14" spans="1:11" ht="20.100000000000001" customHeight="1" x14ac:dyDescent="0.25">
      <c r="A14" s="40" t="s">
        <v>11</v>
      </c>
      <c r="B14" s="74" t="s">
        <v>12</v>
      </c>
      <c r="C14" s="74"/>
      <c r="D14" s="74"/>
      <c r="E14" s="74"/>
      <c r="F14" s="74"/>
      <c r="G14" s="74">
        <f>ROUND(F15*G15,2)+ROUND(F16*G16,2)+ROUND(F17*G17,2)+ROUND(F18*G18,2)+ROUND(F19*G19,2)+ROUND(F20*G20,2)+ROUND(F21*G21,2)</f>
        <v>73438.100000000006</v>
      </c>
      <c r="H14" s="74"/>
      <c r="I14" s="32">
        <f>ROUND(SUM(I15:I21),2)</f>
        <v>95349.85</v>
      </c>
      <c r="J14" s="38">
        <f t="shared" ref="J14:J45" si="0">I14/VALOR_TOTAL*100</f>
        <v>5.9002868639210035</v>
      </c>
    </row>
    <row r="15" spans="1:11" x14ac:dyDescent="0.25">
      <c r="A15" s="40" t="s">
        <v>13</v>
      </c>
      <c r="B15" s="30" t="s">
        <v>14</v>
      </c>
      <c r="C15" s="29" t="s">
        <v>15</v>
      </c>
      <c r="D15" s="30" t="s">
        <v>16</v>
      </c>
      <c r="E15" s="30" t="s">
        <v>17</v>
      </c>
      <c r="F15" s="31">
        <v>1</v>
      </c>
      <c r="G15" s="32">
        <v>11535.22</v>
      </c>
      <c r="H15" s="32">
        <f t="shared" ref="H15:H21" si="1">ROUND(G15*ROUND(1+(29.84/100),4),2)</f>
        <v>14977.33</v>
      </c>
      <c r="I15" s="32">
        <f t="shared" ref="I15:I21" si="2">ROUND(ROUND(F15,2)*ROUND(H15,2),2)</f>
        <v>14977.33</v>
      </c>
      <c r="J15" s="38">
        <f t="shared" si="0"/>
        <v>0.92680317227148179</v>
      </c>
    </row>
    <row r="16" spans="1:11" ht="16.5" x14ac:dyDescent="0.25">
      <c r="A16" s="40" t="s">
        <v>18</v>
      </c>
      <c r="B16" s="30" t="s">
        <v>19</v>
      </c>
      <c r="C16" s="29" t="s">
        <v>20</v>
      </c>
      <c r="D16" s="30" t="s">
        <v>21</v>
      </c>
      <c r="E16" s="30" t="s">
        <v>22</v>
      </c>
      <c r="F16" s="31">
        <v>6</v>
      </c>
      <c r="G16" s="32">
        <v>4983.37</v>
      </c>
      <c r="H16" s="32">
        <f t="shared" si="1"/>
        <v>6470.41</v>
      </c>
      <c r="I16" s="32">
        <f t="shared" si="2"/>
        <v>38822.46</v>
      </c>
      <c r="J16" s="38">
        <f t="shared" si="0"/>
        <v>2.4023493562192133</v>
      </c>
    </row>
    <row r="17" spans="1:10" x14ac:dyDescent="0.25">
      <c r="A17" s="40" t="s">
        <v>23</v>
      </c>
      <c r="B17" s="30" t="s">
        <v>24</v>
      </c>
      <c r="C17" s="29" t="s">
        <v>25</v>
      </c>
      <c r="D17" s="30" t="s">
        <v>16</v>
      </c>
      <c r="E17" s="30" t="s">
        <v>26</v>
      </c>
      <c r="F17" s="31">
        <v>6.16</v>
      </c>
      <c r="G17" s="32">
        <v>140.37</v>
      </c>
      <c r="H17" s="32">
        <f t="shared" si="1"/>
        <v>182.26</v>
      </c>
      <c r="I17" s="32">
        <f t="shared" si="2"/>
        <v>1122.72</v>
      </c>
      <c r="J17" s="38">
        <f t="shared" si="0"/>
        <v>6.9474362758424779E-2</v>
      </c>
    </row>
    <row r="18" spans="1:10" x14ac:dyDescent="0.25">
      <c r="A18" s="40" t="s">
        <v>27</v>
      </c>
      <c r="B18" s="30" t="s">
        <v>28</v>
      </c>
      <c r="C18" s="29" t="s">
        <v>29</v>
      </c>
      <c r="D18" s="30" t="s">
        <v>16</v>
      </c>
      <c r="E18" s="30" t="s">
        <v>26</v>
      </c>
      <c r="F18" s="31">
        <v>825.27</v>
      </c>
      <c r="G18" s="32">
        <v>4.4800000000000004</v>
      </c>
      <c r="H18" s="32">
        <f t="shared" si="1"/>
        <v>5.82</v>
      </c>
      <c r="I18" s="32">
        <f t="shared" si="2"/>
        <v>4803.07</v>
      </c>
      <c r="J18" s="38">
        <f t="shared" si="0"/>
        <v>0.29721589312928182</v>
      </c>
    </row>
    <row r="19" spans="1:10" x14ac:dyDescent="0.25">
      <c r="A19" s="40" t="s">
        <v>30</v>
      </c>
      <c r="B19" s="30" t="s">
        <v>31</v>
      </c>
      <c r="C19" s="29" t="s">
        <v>32</v>
      </c>
      <c r="D19" s="30" t="s">
        <v>16</v>
      </c>
      <c r="E19" s="30" t="s">
        <v>26</v>
      </c>
      <c r="F19" s="31">
        <v>825.27</v>
      </c>
      <c r="G19" s="32">
        <v>5.01</v>
      </c>
      <c r="H19" s="32">
        <f t="shared" si="1"/>
        <v>6.5</v>
      </c>
      <c r="I19" s="32">
        <f t="shared" si="2"/>
        <v>5364.26</v>
      </c>
      <c r="J19" s="38">
        <f t="shared" si="0"/>
        <v>0.33194255484048352</v>
      </c>
    </row>
    <row r="20" spans="1:10" x14ac:dyDescent="0.25">
      <c r="A20" s="40" t="s">
        <v>33</v>
      </c>
      <c r="B20" s="30" t="s">
        <v>34</v>
      </c>
      <c r="C20" s="29" t="s">
        <v>35</v>
      </c>
      <c r="D20" s="30" t="s">
        <v>16</v>
      </c>
      <c r="E20" s="30" t="s">
        <v>26</v>
      </c>
      <c r="F20" s="31">
        <v>20</v>
      </c>
      <c r="G20" s="32">
        <v>401.74</v>
      </c>
      <c r="H20" s="32">
        <f t="shared" si="1"/>
        <v>521.62</v>
      </c>
      <c r="I20" s="32">
        <f t="shared" si="2"/>
        <v>10432.4</v>
      </c>
      <c r="J20" s="38">
        <f t="shared" si="0"/>
        <v>0.64556108561439229</v>
      </c>
    </row>
    <row r="21" spans="1:10" x14ac:dyDescent="0.25">
      <c r="A21" s="40" t="s">
        <v>36</v>
      </c>
      <c r="B21" s="30" t="s">
        <v>37</v>
      </c>
      <c r="C21" s="29" t="s">
        <v>38</v>
      </c>
      <c r="D21" s="30" t="s">
        <v>39</v>
      </c>
      <c r="E21" s="30" t="s">
        <v>40</v>
      </c>
      <c r="F21" s="31">
        <v>215.12</v>
      </c>
      <c r="G21" s="32">
        <v>70.989999999999995</v>
      </c>
      <c r="H21" s="32">
        <f t="shared" si="1"/>
        <v>92.17</v>
      </c>
      <c r="I21" s="32">
        <f t="shared" si="2"/>
        <v>19827.61</v>
      </c>
      <c r="J21" s="38">
        <f t="shared" si="0"/>
        <v>1.226940439087725</v>
      </c>
    </row>
    <row r="22" spans="1:10" ht="20.100000000000001" customHeight="1" x14ac:dyDescent="0.25">
      <c r="A22" s="40" t="s">
        <v>41</v>
      </c>
      <c r="B22" s="74" t="s">
        <v>42</v>
      </c>
      <c r="C22" s="74"/>
      <c r="D22" s="74"/>
      <c r="E22" s="74"/>
      <c r="F22" s="74"/>
      <c r="G22" s="74">
        <f>ROUND(F23*G23,2)+ROUND(F24*G24,2)+ROUND(F25*G25,2)</f>
        <v>29711.86</v>
      </c>
      <c r="H22" s="74"/>
      <c r="I22" s="32">
        <f>ROUND(SUM(I23:I25),2)</f>
        <v>38578.26</v>
      </c>
      <c r="J22" s="38">
        <f t="shared" si="0"/>
        <v>2.3872381625238956</v>
      </c>
    </row>
    <row r="23" spans="1:10" x14ac:dyDescent="0.25">
      <c r="A23" s="40" t="s">
        <v>43</v>
      </c>
      <c r="B23" s="30" t="s">
        <v>44</v>
      </c>
      <c r="C23" s="29" t="s">
        <v>45</v>
      </c>
      <c r="D23" s="30" t="s">
        <v>16</v>
      </c>
      <c r="E23" s="30" t="s">
        <v>46</v>
      </c>
      <c r="F23" s="31">
        <v>58.92</v>
      </c>
      <c r="G23" s="32">
        <v>91.44</v>
      </c>
      <c r="H23" s="32">
        <f>ROUND(G23*ROUND(1+(29.84/100),4),2)</f>
        <v>118.73</v>
      </c>
      <c r="I23" s="32">
        <f>ROUND(ROUND(F23,2)*ROUND(H23,2),2)</f>
        <v>6995.57</v>
      </c>
      <c r="J23" s="38">
        <f t="shared" si="0"/>
        <v>0.43288867026681055</v>
      </c>
    </row>
    <row r="24" spans="1:10" x14ac:dyDescent="0.25">
      <c r="A24" s="40" t="s">
        <v>47</v>
      </c>
      <c r="B24" s="30" t="s">
        <v>48</v>
      </c>
      <c r="C24" s="29" t="s">
        <v>49</v>
      </c>
      <c r="D24" s="30" t="s">
        <v>16</v>
      </c>
      <c r="E24" s="30" t="s">
        <v>46</v>
      </c>
      <c r="F24" s="31">
        <v>41.24</v>
      </c>
      <c r="G24" s="32">
        <v>14.72</v>
      </c>
      <c r="H24" s="32">
        <f>ROUND(G24*ROUND(1+(29.84/100),4),2)</f>
        <v>19.11</v>
      </c>
      <c r="I24" s="32">
        <f>ROUND(ROUND(F24,2)*ROUND(H24,2),2)</f>
        <v>788.1</v>
      </c>
      <c r="J24" s="38">
        <f t="shared" si="0"/>
        <v>4.8767943289435088E-2</v>
      </c>
    </row>
    <row r="25" spans="1:10" x14ac:dyDescent="0.25">
      <c r="A25" s="40" t="s">
        <v>50</v>
      </c>
      <c r="B25" s="30" t="s">
        <v>51</v>
      </c>
      <c r="C25" s="29" t="s">
        <v>52</v>
      </c>
      <c r="D25" s="30" t="s">
        <v>16</v>
      </c>
      <c r="E25" s="30" t="s">
        <v>46</v>
      </c>
      <c r="F25" s="31">
        <v>156.58000000000001</v>
      </c>
      <c r="G25" s="32">
        <v>151.47</v>
      </c>
      <c r="H25" s="32">
        <f>ROUND(G25*ROUND(1+(29.84/100),4),2)</f>
        <v>196.67</v>
      </c>
      <c r="I25" s="32">
        <f>ROUND(ROUND(F25,2)*ROUND(H25,2),2)</f>
        <v>30794.59</v>
      </c>
      <c r="J25" s="38">
        <f t="shared" si="0"/>
        <v>1.9055815489676498</v>
      </c>
    </row>
    <row r="26" spans="1:10" ht="20.100000000000001" customHeight="1" x14ac:dyDescent="0.25">
      <c r="A26" s="40" t="s">
        <v>53</v>
      </c>
      <c r="B26" s="74" t="s">
        <v>54</v>
      </c>
      <c r="C26" s="74"/>
      <c r="D26" s="74"/>
      <c r="E26" s="74"/>
      <c r="F26" s="74"/>
      <c r="G26" s="74">
        <f>ROUND(F27*G27,2)+ROUND(F30*G30,2)</f>
        <v>0</v>
      </c>
      <c r="H26" s="74"/>
      <c r="I26" s="32">
        <f>ROUND(I27+I30,2)</f>
        <v>121675.06</v>
      </c>
      <c r="J26" s="38">
        <f t="shared" si="0"/>
        <v>7.5293013904563013</v>
      </c>
    </row>
    <row r="27" spans="1:10" ht="20.100000000000001" customHeight="1" x14ac:dyDescent="0.25">
      <c r="A27" s="40" t="s">
        <v>55</v>
      </c>
      <c r="B27" s="74" t="s">
        <v>56</v>
      </c>
      <c r="C27" s="74"/>
      <c r="D27" s="74"/>
      <c r="E27" s="74"/>
      <c r="F27" s="74"/>
      <c r="G27" s="74">
        <f>ROUND(F28*G28,2)+ROUND(F29*G29,2)</f>
        <v>48724.5</v>
      </c>
      <c r="H27" s="74"/>
      <c r="I27" s="32">
        <f>ROUND(SUM(I28:I29),2)</f>
        <v>63263.97</v>
      </c>
      <c r="J27" s="38">
        <f t="shared" si="0"/>
        <v>3.9147997731563544</v>
      </c>
    </row>
    <row r="28" spans="1:10" x14ac:dyDescent="0.25">
      <c r="A28" s="40" t="s">
        <v>57</v>
      </c>
      <c r="B28" s="30" t="s">
        <v>58</v>
      </c>
      <c r="C28" s="29" t="s">
        <v>59</v>
      </c>
      <c r="D28" s="30" t="s">
        <v>16</v>
      </c>
      <c r="E28" s="30" t="s">
        <v>46</v>
      </c>
      <c r="F28" s="31">
        <v>3.92</v>
      </c>
      <c r="G28" s="32">
        <v>742.98</v>
      </c>
      <c r="H28" s="32">
        <f>ROUND(G28*ROUND(1+(29.84/100),4),2)</f>
        <v>964.69</v>
      </c>
      <c r="I28" s="32">
        <f>ROUND(ROUND(F28,2)*ROUND(H28,2),2)</f>
        <v>3781.58</v>
      </c>
      <c r="J28" s="38">
        <f t="shared" si="0"/>
        <v>0.23400568326920687</v>
      </c>
    </row>
    <row r="29" spans="1:10" x14ac:dyDescent="0.25">
      <c r="A29" s="40" t="s">
        <v>60</v>
      </c>
      <c r="B29" s="30" t="s">
        <v>61</v>
      </c>
      <c r="C29" s="29" t="s">
        <v>62</v>
      </c>
      <c r="D29" s="30" t="s">
        <v>16</v>
      </c>
      <c r="E29" s="30" t="s">
        <v>46</v>
      </c>
      <c r="F29" s="31">
        <v>15.78</v>
      </c>
      <c r="G29" s="32">
        <v>2903.17</v>
      </c>
      <c r="H29" s="32">
        <f>ROUND(G29*ROUND(1+(29.84/100),4),2)</f>
        <v>3769.48</v>
      </c>
      <c r="I29" s="32">
        <f>ROUND(ROUND(F29,2)*ROUND(H29,2),2)</f>
        <v>59482.39</v>
      </c>
      <c r="J29" s="38">
        <f t="shared" si="0"/>
        <v>3.6807940898871476</v>
      </c>
    </row>
    <row r="30" spans="1:10" ht="20.100000000000001" customHeight="1" x14ac:dyDescent="0.25">
      <c r="A30" s="40" t="s">
        <v>63</v>
      </c>
      <c r="B30" s="74" t="s">
        <v>64</v>
      </c>
      <c r="C30" s="74"/>
      <c r="D30" s="74"/>
      <c r="E30" s="74"/>
      <c r="F30" s="74"/>
      <c r="G30" s="74">
        <f>ROUND(F31*G31,2)</f>
        <v>44987.03</v>
      </c>
      <c r="H30" s="74"/>
      <c r="I30" s="32">
        <f>ROUND(SUM(I31:I31),2)</f>
        <v>58411.09</v>
      </c>
      <c r="J30" s="38">
        <f t="shared" si="0"/>
        <v>3.6145016172999478</v>
      </c>
    </row>
    <row r="31" spans="1:10" x14ac:dyDescent="0.25">
      <c r="A31" s="40" t="s">
        <v>65</v>
      </c>
      <c r="B31" s="30" t="s">
        <v>66</v>
      </c>
      <c r="C31" s="29" t="s">
        <v>67</v>
      </c>
      <c r="D31" s="30" t="s">
        <v>16</v>
      </c>
      <c r="E31" s="30" t="s">
        <v>46</v>
      </c>
      <c r="F31" s="31">
        <v>16.18</v>
      </c>
      <c r="G31" s="32">
        <v>2780.41</v>
      </c>
      <c r="H31" s="32">
        <f>ROUND(G31*ROUND(1+(29.84/100),4),2)</f>
        <v>3610.08</v>
      </c>
      <c r="I31" s="32">
        <f>ROUND(ROUND(F31,2)*ROUND(H31,2),2)</f>
        <v>58411.09</v>
      </c>
      <c r="J31" s="38">
        <f t="shared" si="0"/>
        <v>3.6145016172999478</v>
      </c>
    </row>
    <row r="32" spans="1:10" ht="20.100000000000001" customHeight="1" x14ac:dyDescent="0.25">
      <c r="A32" s="40" t="s">
        <v>68</v>
      </c>
      <c r="B32" s="74" t="s">
        <v>69</v>
      </c>
      <c r="C32" s="74"/>
      <c r="D32" s="74"/>
      <c r="E32" s="74"/>
      <c r="F32" s="74"/>
      <c r="G32" s="74">
        <f>ROUND(F33*G33,2)</f>
        <v>0</v>
      </c>
      <c r="H32" s="74"/>
      <c r="I32" s="32">
        <f>ROUND(I33,2)</f>
        <v>75992.72</v>
      </c>
      <c r="J32" s="38">
        <f t="shared" si="0"/>
        <v>4.7024599154547895</v>
      </c>
    </row>
    <row r="33" spans="1:10" ht="20.100000000000001" customHeight="1" x14ac:dyDescent="0.25">
      <c r="A33" s="40" t="s">
        <v>70</v>
      </c>
      <c r="B33" s="74" t="s">
        <v>71</v>
      </c>
      <c r="C33" s="74"/>
      <c r="D33" s="74"/>
      <c r="E33" s="74"/>
      <c r="F33" s="74"/>
      <c r="G33" s="74">
        <f>ROUND(F34*G34,2)+ROUND(F35*G35,2)</f>
        <v>58527.91</v>
      </c>
      <c r="H33" s="74"/>
      <c r="I33" s="32">
        <f>ROUND(SUM(I34:I35),2)</f>
        <v>75992.72</v>
      </c>
      <c r="J33" s="38">
        <f t="shared" si="0"/>
        <v>4.7024599154547895</v>
      </c>
    </row>
    <row r="34" spans="1:10" x14ac:dyDescent="0.25">
      <c r="A34" s="40" t="s">
        <v>72</v>
      </c>
      <c r="B34" s="30" t="s">
        <v>61</v>
      </c>
      <c r="C34" s="29" t="s">
        <v>73</v>
      </c>
      <c r="D34" s="30" t="s">
        <v>16</v>
      </c>
      <c r="E34" s="30" t="s">
        <v>46</v>
      </c>
      <c r="F34" s="31">
        <v>9.5</v>
      </c>
      <c r="G34" s="32">
        <v>2903.17</v>
      </c>
      <c r="H34" s="32">
        <f>ROUND(G34*ROUND(1+(29.84/100),4),2)</f>
        <v>3769.48</v>
      </c>
      <c r="I34" s="32">
        <f>ROUND(ROUND(F34,2)*ROUND(H34,2),2)</f>
        <v>35810.06</v>
      </c>
      <c r="J34" s="38">
        <f t="shared" si="0"/>
        <v>2.2159408390702544</v>
      </c>
    </row>
    <row r="35" spans="1:10" x14ac:dyDescent="0.25">
      <c r="A35" s="40" t="s">
        <v>74</v>
      </c>
      <c r="B35" s="30" t="s">
        <v>61</v>
      </c>
      <c r="C35" s="29" t="s">
        <v>75</v>
      </c>
      <c r="D35" s="30" t="s">
        <v>16</v>
      </c>
      <c r="E35" s="30" t="s">
        <v>46</v>
      </c>
      <c r="F35" s="31">
        <v>10.66</v>
      </c>
      <c r="G35" s="32">
        <v>2903.17</v>
      </c>
      <c r="H35" s="32">
        <f>ROUND(G35*ROUND(1+(29.84/100),4),2)</f>
        <v>3769.48</v>
      </c>
      <c r="I35" s="32">
        <f>ROUND(ROUND(F35,2)*ROUND(H35,2),2)</f>
        <v>40182.660000000003</v>
      </c>
      <c r="J35" s="38">
        <f t="shared" si="0"/>
        <v>2.4865190763845346</v>
      </c>
    </row>
    <row r="36" spans="1:10" ht="20.100000000000001" customHeight="1" x14ac:dyDescent="0.25">
      <c r="A36" s="40" t="s">
        <v>76</v>
      </c>
      <c r="B36" s="74" t="s">
        <v>77</v>
      </c>
      <c r="C36" s="74"/>
      <c r="D36" s="74"/>
      <c r="E36" s="74"/>
      <c r="F36" s="74"/>
      <c r="G36" s="74">
        <f>ROUND(F37*G37,2)</f>
        <v>8091.31</v>
      </c>
      <c r="H36" s="74"/>
      <c r="I36" s="32">
        <f>ROUND(SUM(I37:I37),2)</f>
        <v>10505.97</v>
      </c>
      <c r="J36" s="38">
        <f t="shared" si="0"/>
        <v>0.65011362664700711</v>
      </c>
    </row>
    <row r="37" spans="1:10" x14ac:dyDescent="0.25">
      <c r="A37" s="40" t="s">
        <v>78</v>
      </c>
      <c r="B37" s="30" t="s">
        <v>79</v>
      </c>
      <c r="C37" s="29" t="s">
        <v>80</v>
      </c>
      <c r="D37" s="30" t="s">
        <v>16</v>
      </c>
      <c r="E37" s="30" t="s">
        <v>26</v>
      </c>
      <c r="F37" s="31">
        <v>259.92</v>
      </c>
      <c r="G37" s="32">
        <v>31.13</v>
      </c>
      <c r="H37" s="32">
        <f>ROUND(G37*ROUND(1+(29.84/100),4),2)</f>
        <v>40.42</v>
      </c>
      <c r="I37" s="32">
        <f>ROUND(ROUND(F37,2)*ROUND(H37,2),2)</f>
        <v>10505.97</v>
      </c>
      <c r="J37" s="38">
        <f t="shared" si="0"/>
        <v>0.65011362664700711</v>
      </c>
    </row>
    <row r="38" spans="1:10" ht="20.100000000000001" customHeight="1" x14ac:dyDescent="0.25">
      <c r="A38" s="40" t="s">
        <v>81</v>
      </c>
      <c r="B38" s="74" t="s">
        <v>82</v>
      </c>
      <c r="C38" s="74"/>
      <c r="D38" s="74"/>
      <c r="E38" s="74"/>
      <c r="F38" s="74"/>
      <c r="G38" s="74">
        <f>ROUND(F39*G39,2)+ROUND(F40*G40,2)+ROUND(F41*G41,2)+ROUND(F42*G42,2)</f>
        <v>169745.45</v>
      </c>
      <c r="H38" s="74"/>
      <c r="I38" s="32">
        <f>ROUND(SUM(I39:I42),2)</f>
        <v>220393.23</v>
      </c>
      <c r="J38" s="38">
        <f t="shared" si="0"/>
        <v>13.63802124351659</v>
      </c>
    </row>
    <row r="39" spans="1:10" x14ac:dyDescent="0.25">
      <c r="A39" s="40" t="s">
        <v>83</v>
      </c>
      <c r="B39" s="30" t="s">
        <v>84</v>
      </c>
      <c r="C39" s="29" t="s">
        <v>85</v>
      </c>
      <c r="D39" s="30" t="s">
        <v>16</v>
      </c>
      <c r="E39" s="30" t="s">
        <v>26</v>
      </c>
      <c r="F39" s="31">
        <v>1005.95</v>
      </c>
      <c r="G39" s="32">
        <v>119.15</v>
      </c>
      <c r="H39" s="32">
        <f>ROUND(G39*ROUND(1+(29.84/100),4),2)</f>
        <v>154.69999999999999</v>
      </c>
      <c r="I39" s="32">
        <f>ROUND(ROUND(F39,2)*ROUND(H39,2),2)</f>
        <v>155620.47</v>
      </c>
      <c r="J39" s="38">
        <f t="shared" si="0"/>
        <v>9.6298569415495923</v>
      </c>
    </row>
    <row r="40" spans="1:10" x14ac:dyDescent="0.25">
      <c r="A40" s="40" t="s">
        <v>86</v>
      </c>
      <c r="B40" s="30" t="s">
        <v>87</v>
      </c>
      <c r="C40" s="29" t="s">
        <v>88</v>
      </c>
      <c r="D40" s="30" t="s">
        <v>39</v>
      </c>
      <c r="E40" s="30" t="s">
        <v>89</v>
      </c>
      <c r="F40" s="31">
        <v>100</v>
      </c>
      <c r="G40" s="32">
        <v>52.21</v>
      </c>
      <c r="H40" s="32">
        <f>ROUND(G40*ROUND(1+(29.84/100),4),2)</f>
        <v>67.790000000000006</v>
      </c>
      <c r="I40" s="32">
        <f>ROUND(ROUND(F40,2)*ROUND(H40,2),2)</f>
        <v>6779</v>
      </c>
      <c r="J40" s="38">
        <f t="shared" si="0"/>
        <v>0.41948723202522586</v>
      </c>
    </row>
    <row r="41" spans="1:10" x14ac:dyDescent="0.25">
      <c r="A41" s="40" t="s">
        <v>90</v>
      </c>
      <c r="B41" s="30" t="s">
        <v>91</v>
      </c>
      <c r="C41" s="29" t="s">
        <v>92</v>
      </c>
      <c r="D41" s="30" t="s">
        <v>39</v>
      </c>
      <c r="E41" s="30" t="s">
        <v>89</v>
      </c>
      <c r="F41" s="31">
        <v>18</v>
      </c>
      <c r="G41" s="32">
        <v>41.11</v>
      </c>
      <c r="H41" s="32">
        <f>ROUND(G41*ROUND(1+(29.84/100),4),2)</f>
        <v>53.38</v>
      </c>
      <c r="I41" s="32">
        <f>ROUND(ROUND(F41,2)*ROUND(H41,2),2)</f>
        <v>960.84</v>
      </c>
      <c r="J41" s="38">
        <f t="shared" si="0"/>
        <v>5.9457163596270533E-2</v>
      </c>
    </row>
    <row r="42" spans="1:10" x14ac:dyDescent="0.25">
      <c r="A42" s="40" t="s">
        <v>93</v>
      </c>
      <c r="B42" s="30" t="s">
        <v>94</v>
      </c>
      <c r="C42" s="29" t="s">
        <v>95</v>
      </c>
      <c r="D42" s="30" t="s">
        <v>16</v>
      </c>
      <c r="E42" s="30" t="s">
        <v>26</v>
      </c>
      <c r="F42" s="31">
        <v>36.520000000000003</v>
      </c>
      <c r="G42" s="32">
        <v>1202.78</v>
      </c>
      <c r="H42" s="32">
        <f>ROUND(G42*ROUND(1+(29.84/100),4),2)</f>
        <v>1561.69</v>
      </c>
      <c r="I42" s="32">
        <f>ROUND(ROUND(F42,2)*ROUND(H42,2),2)</f>
        <v>57032.92</v>
      </c>
      <c r="J42" s="38">
        <f t="shared" si="0"/>
        <v>3.5292199063454994</v>
      </c>
    </row>
    <row r="43" spans="1:10" ht="20.100000000000001" customHeight="1" x14ac:dyDescent="0.25">
      <c r="A43" s="40" t="s">
        <v>96</v>
      </c>
      <c r="B43" s="74" t="s">
        <v>97</v>
      </c>
      <c r="C43" s="74"/>
      <c r="D43" s="74"/>
      <c r="E43" s="74"/>
      <c r="F43" s="74"/>
      <c r="G43" s="74">
        <f>ROUND(F44*G44,2)+ROUND(F45*G45,2)+ROUND(F46*G46,2)+ROUND(F47*G47,2)</f>
        <v>112929.45999999999</v>
      </c>
      <c r="H43" s="74"/>
      <c r="I43" s="32">
        <f>ROUND(SUM(I44:I47),2)</f>
        <v>146628.68</v>
      </c>
      <c r="J43" s="38">
        <f t="shared" si="0"/>
        <v>9.0734413790695641</v>
      </c>
    </row>
    <row r="44" spans="1:10" x14ac:dyDescent="0.25">
      <c r="A44" s="40" t="s">
        <v>98</v>
      </c>
      <c r="B44" s="30" t="s">
        <v>99</v>
      </c>
      <c r="C44" s="29" t="s">
        <v>100</v>
      </c>
      <c r="D44" s="30" t="s">
        <v>16</v>
      </c>
      <c r="E44" s="30" t="s">
        <v>26</v>
      </c>
      <c r="F44" s="31">
        <v>2014.35</v>
      </c>
      <c r="G44" s="32">
        <v>12.43</v>
      </c>
      <c r="H44" s="32">
        <f>ROUND(G44*ROUND(1+(29.84/100),4),2)</f>
        <v>16.14</v>
      </c>
      <c r="I44" s="32">
        <f>ROUND(ROUND(F44,2)*ROUND(H44,2),2)</f>
        <v>32511.61</v>
      </c>
      <c r="J44" s="38">
        <f t="shared" si="0"/>
        <v>2.0118314334833531</v>
      </c>
    </row>
    <row r="45" spans="1:10" x14ac:dyDescent="0.25">
      <c r="A45" s="40" t="s">
        <v>101</v>
      </c>
      <c r="B45" s="30" t="s">
        <v>102</v>
      </c>
      <c r="C45" s="29" t="s">
        <v>103</v>
      </c>
      <c r="D45" s="30" t="s">
        <v>16</v>
      </c>
      <c r="E45" s="30" t="s">
        <v>26</v>
      </c>
      <c r="F45" s="31">
        <v>1728.3</v>
      </c>
      <c r="G45" s="32">
        <v>37.229999999999997</v>
      </c>
      <c r="H45" s="32">
        <f>ROUND(G45*ROUND(1+(29.84/100),4),2)</f>
        <v>48.34</v>
      </c>
      <c r="I45" s="32">
        <f>ROUND(ROUND(F45,2)*ROUND(H45,2),2)</f>
        <v>83546.02</v>
      </c>
      <c r="J45" s="38">
        <f t="shared" si="0"/>
        <v>5.1698611412485853</v>
      </c>
    </row>
    <row r="46" spans="1:10" x14ac:dyDescent="0.25">
      <c r="A46" s="40" t="s">
        <v>104</v>
      </c>
      <c r="B46" s="30" t="s">
        <v>105</v>
      </c>
      <c r="C46" s="29" t="s">
        <v>106</v>
      </c>
      <c r="D46" s="30" t="s">
        <v>16</v>
      </c>
      <c r="E46" s="30" t="s">
        <v>26</v>
      </c>
      <c r="F46" s="31">
        <v>281.32</v>
      </c>
      <c r="G46" s="32">
        <v>31.81</v>
      </c>
      <c r="H46" s="32">
        <f>ROUND(G46*ROUND(1+(29.84/100),4),2)</f>
        <v>41.3</v>
      </c>
      <c r="I46" s="32">
        <f>ROUND(ROUND(F46,2)*ROUND(H46,2),2)</f>
        <v>11618.52</v>
      </c>
      <c r="J46" s="38">
        <f t="shared" ref="J46:J77" si="3">I46/VALOR_TOTAL*100</f>
        <v>0.71895866573679401</v>
      </c>
    </row>
    <row r="47" spans="1:10" x14ac:dyDescent="0.25">
      <c r="A47" s="40" t="s">
        <v>107</v>
      </c>
      <c r="B47" s="30" t="s">
        <v>108</v>
      </c>
      <c r="C47" s="29" t="s">
        <v>109</v>
      </c>
      <c r="D47" s="30" t="s">
        <v>16</v>
      </c>
      <c r="E47" s="30" t="s">
        <v>26</v>
      </c>
      <c r="F47" s="31">
        <v>281.32</v>
      </c>
      <c r="G47" s="32">
        <v>51.89</v>
      </c>
      <c r="H47" s="32">
        <f>ROUND(G47*ROUND(1+(29.84/100),4),2)</f>
        <v>67.37</v>
      </c>
      <c r="I47" s="32">
        <f>ROUND(ROUND(F47,2)*ROUND(H47,2),2)</f>
        <v>18952.53</v>
      </c>
      <c r="J47" s="38">
        <f t="shared" si="3"/>
        <v>1.1727901386008337</v>
      </c>
    </row>
    <row r="48" spans="1:10" ht="20.100000000000001" customHeight="1" x14ac:dyDescent="0.25">
      <c r="A48" s="40" t="s">
        <v>110</v>
      </c>
      <c r="B48" s="74" t="s">
        <v>111</v>
      </c>
      <c r="C48" s="74"/>
      <c r="D48" s="74"/>
      <c r="E48" s="74"/>
      <c r="F48" s="74"/>
      <c r="G48" s="74">
        <f>ROUND(F49*G49,2)+ROUND(F50*G50,2)+ROUND(F51*G51,2)+ROUND(F52*G52,2)+ROUND(F53*G53,2)</f>
        <v>136832.70000000001</v>
      </c>
      <c r="H48" s="74"/>
      <c r="I48" s="32">
        <f>ROUND(SUM(I49:I53),2)</f>
        <v>177660.95</v>
      </c>
      <c r="J48" s="38">
        <f t="shared" si="3"/>
        <v>10.993730661524124</v>
      </c>
    </row>
    <row r="49" spans="1:10" x14ac:dyDescent="0.25">
      <c r="A49" s="40" t="s">
        <v>112</v>
      </c>
      <c r="B49" s="30" t="s">
        <v>113</v>
      </c>
      <c r="C49" s="29" t="s">
        <v>114</v>
      </c>
      <c r="D49" s="30" t="s">
        <v>16</v>
      </c>
      <c r="E49" s="30" t="s">
        <v>26</v>
      </c>
      <c r="F49" s="31">
        <v>477.12</v>
      </c>
      <c r="G49" s="32">
        <v>66.77</v>
      </c>
      <c r="H49" s="32">
        <f>ROUND(G49*ROUND(1+(29.84/100),4),2)</f>
        <v>86.69</v>
      </c>
      <c r="I49" s="32">
        <f>ROUND(ROUND(F49,2)*ROUND(H49,2),2)</f>
        <v>41361.53</v>
      </c>
      <c r="J49" s="38">
        <f t="shared" si="3"/>
        <v>2.5594680236064815</v>
      </c>
    </row>
    <row r="50" spans="1:10" x14ac:dyDescent="0.25">
      <c r="A50" s="40" t="s">
        <v>115</v>
      </c>
      <c r="B50" s="30" t="s">
        <v>116</v>
      </c>
      <c r="C50" s="29" t="s">
        <v>117</v>
      </c>
      <c r="D50" s="30" t="s">
        <v>16</v>
      </c>
      <c r="E50" s="30" t="s">
        <v>26</v>
      </c>
      <c r="F50" s="31">
        <v>238.56</v>
      </c>
      <c r="G50" s="32">
        <v>33.04</v>
      </c>
      <c r="H50" s="32">
        <f>ROUND(G50*ROUND(1+(29.84/100),4),2)</f>
        <v>42.9</v>
      </c>
      <c r="I50" s="32">
        <f>ROUND(ROUND(F50,2)*ROUND(H50,2),2)</f>
        <v>10234.219999999999</v>
      </c>
      <c r="J50" s="38">
        <f t="shared" si="3"/>
        <v>0.63329762792996114</v>
      </c>
    </row>
    <row r="51" spans="1:10" x14ac:dyDescent="0.25">
      <c r="A51" s="40" t="s">
        <v>118</v>
      </c>
      <c r="B51" s="30" t="s">
        <v>119</v>
      </c>
      <c r="C51" s="29" t="s">
        <v>120</v>
      </c>
      <c r="D51" s="30" t="s">
        <v>16</v>
      </c>
      <c r="E51" s="30" t="s">
        <v>26</v>
      </c>
      <c r="F51" s="31">
        <v>616.71</v>
      </c>
      <c r="G51" s="32">
        <v>110.59</v>
      </c>
      <c r="H51" s="32">
        <f>ROUND(G51*ROUND(1+(29.84/100),4),2)</f>
        <v>143.59</v>
      </c>
      <c r="I51" s="32">
        <f>ROUND(ROUND(F51,2)*ROUND(H51,2),2)</f>
        <v>88553.39</v>
      </c>
      <c r="J51" s="38">
        <f t="shared" si="3"/>
        <v>5.479719200110682</v>
      </c>
    </row>
    <row r="52" spans="1:10" x14ac:dyDescent="0.25">
      <c r="A52" s="40" t="s">
        <v>121</v>
      </c>
      <c r="B52" s="30" t="s">
        <v>122</v>
      </c>
      <c r="C52" s="29" t="s">
        <v>123</v>
      </c>
      <c r="D52" s="30" t="s">
        <v>16</v>
      </c>
      <c r="E52" s="30" t="s">
        <v>26</v>
      </c>
      <c r="F52" s="31">
        <v>441.6</v>
      </c>
      <c r="G52" s="32">
        <v>58.35</v>
      </c>
      <c r="H52" s="32">
        <f>ROUND(G52*ROUND(1+(29.84/100),4),2)</f>
        <v>75.760000000000005</v>
      </c>
      <c r="I52" s="32">
        <f>ROUND(ROUND(F52,2)*ROUND(H52,2),2)</f>
        <v>33455.620000000003</v>
      </c>
      <c r="J52" s="38">
        <f t="shared" si="3"/>
        <v>2.0702471499465682</v>
      </c>
    </row>
    <row r="53" spans="1:10" x14ac:dyDescent="0.25">
      <c r="A53" s="40" t="s">
        <v>124</v>
      </c>
      <c r="B53" s="30" t="s">
        <v>122</v>
      </c>
      <c r="C53" s="29" t="s">
        <v>125</v>
      </c>
      <c r="D53" s="30" t="s">
        <v>16</v>
      </c>
      <c r="E53" s="30" t="s">
        <v>26</v>
      </c>
      <c r="F53" s="31">
        <v>53.54</v>
      </c>
      <c r="G53" s="32">
        <v>58.35</v>
      </c>
      <c r="H53" s="32">
        <f>ROUND(G53*ROUND(1+(29.84/100),4),2)</f>
        <v>75.760000000000005</v>
      </c>
      <c r="I53" s="32">
        <f>ROUND(ROUND(F53,2)*ROUND(H53,2),2)</f>
        <v>4056.19</v>
      </c>
      <c r="J53" s="38">
        <f t="shared" si="3"/>
        <v>0.2509986599304323</v>
      </c>
    </row>
    <row r="54" spans="1:10" ht="20.100000000000001" customHeight="1" x14ac:dyDescent="0.25">
      <c r="A54" s="40" t="s">
        <v>126</v>
      </c>
      <c r="B54" s="74" t="s">
        <v>127</v>
      </c>
      <c r="C54" s="74"/>
      <c r="D54" s="74"/>
      <c r="E54" s="74"/>
      <c r="F54" s="74"/>
      <c r="G54" s="74">
        <f>ROUND(F55*G55,2)+ROUND(F80*G80,2)</f>
        <v>0</v>
      </c>
      <c r="H54" s="74"/>
      <c r="I54" s="32">
        <f>ROUND(I55+I80,2)</f>
        <v>68707.88</v>
      </c>
      <c r="J54" s="38">
        <f t="shared" si="3"/>
        <v>4.2516711018618345</v>
      </c>
    </row>
    <row r="55" spans="1:10" ht="20.100000000000001" customHeight="1" x14ac:dyDescent="0.25">
      <c r="A55" s="40" t="s">
        <v>128</v>
      </c>
      <c r="B55" s="74" t="s">
        <v>129</v>
      </c>
      <c r="C55" s="74"/>
      <c r="D55" s="74"/>
      <c r="E55" s="74"/>
      <c r="F55" s="74"/>
      <c r="G55" s="74">
        <f>ROUND(F56*G56,2)+ROUND(F62*G62,2)+ROUND(F68*G68,2)+ROUND(F73*G73,2)</f>
        <v>0</v>
      </c>
      <c r="H55" s="74"/>
      <c r="I55" s="32">
        <f>ROUND(I56+I62+I68+I73,2)</f>
        <v>58933.22</v>
      </c>
      <c r="J55" s="38">
        <f t="shared" si="3"/>
        <v>3.6468112305846998</v>
      </c>
    </row>
    <row r="56" spans="1:10" ht="20.100000000000001" customHeight="1" x14ac:dyDescent="0.25">
      <c r="A56" s="40" t="s">
        <v>130</v>
      </c>
      <c r="B56" s="74" t="s">
        <v>131</v>
      </c>
      <c r="C56" s="74"/>
      <c r="D56" s="74"/>
      <c r="E56" s="74"/>
      <c r="F56" s="74"/>
      <c r="G56" s="74">
        <f>ROUND(F57*G57,2)+ROUND(F58*G58,2)+ROUND(F59*G59,2)+ROUND(F60*G60,2)+ROUND(F61*G61,2)</f>
        <v>2044.96</v>
      </c>
      <c r="H56" s="74"/>
      <c r="I56" s="32">
        <f>ROUND(SUM(I57:I61),2)</f>
        <v>2655.26</v>
      </c>
      <c r="J56" s="38">
        <f t="shared" si="3"/>
        <v>0.16430855107055631</v>
      </c>
    </row>
    <row r="57" spans="1:10" ht="16.5" x14ac:dyDescent="0.25">
      <c r="A57" s="40" t="s">
        <v>132</v>
      </c>
      <c r="B57" s="30" t="s">
        <v>133</v>
      </c>
      <c r="C57" s="29" t="s">
        <v>134</v>
      </c>
      <c r="D57" s="30" t="s">
        <v>39</v>
      </c>
      <c r="E57" s="30" t="s">
        <v>22</v>
      </c>
      <c r="F57" s="31">
        <v>2</v>
      </c>
      <c r="G57" s="32">
        <v>398.01</v>
      </c>
      <c r="H57" s="32">
        <f>ROUND(G57*ROUND(1+(29.84/100),4),2)</f>
        <v>516.78</v>
      </c>
      <c r="I57" s="32">
        <f>ROUND(ROUND(F57,2)*ROUND(H57,2),2)</f>
        <v>1033.56</v>
      </c>
      <c r="J57" s="38">
        <f t="shared" si="3"/>
        <v>6.3957106288832027E-2</v>
      </c>
    </row>
    <row r="58" spans="1:10" x14ac:dyDescent="0.25">
      <c r="A58" s="40" t="s">
        <v>135</v>
      </c>
      <c r="B58" s="30" t="s">
        <v>136</v>
      </c>
      <c r="C58" s="29" t="s">
        <v>137</v>
      </c>
      <c r="D58" s="30" t="s">
        <v>16</v>
      </c>
      <c r="E58" s="30" t="s">
        <v>138</v>
      </c>
      <c r="F58" s="31">
        <v>14</v>
      </c>
      <c r="G58" s="32">
        <v>18.96</v>
      </c>
      <c r="H58" s="32">
        <f>ROUND(G58*ROUND(1+(29.84/100),4),2)</f>
        <v>24.62</v>
      </c>
      <c r="I58" s="32">
        <f>ROUND(ROUND(F58,2)*ROUND(H58,2),2)</f>
        <v>344.68</v>
      </c>
      <c r="J58" s="38">
        <f t="shared" si="3"/>
        <v>2.1328936293620714E-2</v>
      </c>
    </row>
    <row r="59" spans="1:10" x14ac:dyDescent="0.25">
      <c r="A59" s="40" t="s">
        <v>139</v>
      </c>
      <c r="B59" s="30" t="s">
        <v>140</v>
      </c>
      <c r="C59" s="29" t="s">
        <v>141</v>
      </c>
      <c r="D59" s="30" t="s">
        <v>16</v>
      </c>
      <c r="E59" s="30" t="s">
        <v>138</v>
      </c>
      <c r="F59" s="31">
        <v>10</v>
      </c>
      <c r="G59" s="32">
        <v>50.62</v>
      </c>
      <c r="H59" s="32">
        <f>ROUND(G59*ROUND(1+(29.84/100),4),2)</f>
        <v>65.73</v>
      </c>
      <c r="I59" s="32">
        <f>ROUND(ROUND(F59,2)*ROUND(H59,2),2)</f>
        <v>657.3</v>
      </c>
      <c r="J59" s="38">
        <f t="shared" si="3"/>
        <v>4.0673986961230403E-2</v>
      </c>
    </row>
    <row r="60" spans="1:10" x14ac:dyDescent="0.25">
      <c r="A60" s="40" t="s">
        <v>142</v>
      </c>
      <c r="B60" s="30" t="s">
        <v>143</v>
      </c>
      <c r="C60" s="29" t="s">
        <v>144</v>
      </c>
      <c r="D60" s="30" t="s">
        <v>145</v>
      </c>
      <c r="E60" s="30" t="s">
        <v>138</v>
      </c>
      <c r="F60" s="31">
        <v>2</v>
      </c>
      <c r="G60" s="32">
        <v>63.39</v>
      </c>
      <c r="H60" s="32">
        <f>ROUND(G60*ROUND(1+(29.84/100),4),2)</f>
        <v>82.31</v>
      </c>
      <c r="I60" s="32">
        <f>ROUND(ROUND(F60,2)*ROUND(H60,2),2)</f>
        <v>164.62</v>
      </c>
      <c r="J60" s="38">
        <f t="shared" si="3"/>
        <v>1.0186751458326105E-2</v>
      </c>
    </row>
    <row r="61" spans="1:10" x14ac:dyDescent="0.25">
      <c r="A61" s="40" t="s">
        <v>146</v>
      </c>
      <c r="B61" s="30" t="s">
        <v>147</v>
      </c>
      <c r="C61" s="29" t="s">
        <v>148</v>
      </c>
      <c r="D61" s="30" t="s">
        <v>145</v>
      </c>
      <c r="E61" s="30" t="s">
        <v>138</v>
      </c>
      <c r="F61" s="31">
        <v>6</v>
      </c>
      <c r="G61" s="32">
        <v>58.42</v>
      </c>
      <c r="H61" s="32">
        <f>ROUND(G61*ROUND(1+(29.84/100),4),2)</f>
        <v>75.849999999999994</v>
      </c>
      <c r="I61" s="32">
        <f>ROUND(ROUND(F61,2)*ROUND(H61,2),2)</f>
        <v>455.1</v>
      </c>
      <c r="J61" s="38">
        <f t="shared" si="3"/>
        <v>2.8161770068547021E-2</v>
      </c>
    </row>
    <row r="62" spans="1:10" ht="20.100000000000001" customHeight="1" x14ac:dyDescent="0.25">
      <c r="A62" s="40" t="s">
        <v>149</v>
      </c>
      <c r="B62" s="74" t="s">
        <v>150</v>
      </c>
      <c r="C62" s="74"/>
      <c r="D62" s="74"/>
      <c r="E62" s="74"/>
      <c r="F62" s="74"/>
      <c r="G62" s="74">
        <f>ROUND(F63*G63,2)+ROUND(F64*G64,2)+ROUND(F65*G65,2)+ROUND(F66*G66,2)+ROUND(F67*G67,2)</f>
        <v>13497.34</v>
      </c>
      <c r="H62" s="74"/>
      <c r="I62" s="32">
        <f>ROUND(SUM(I63:I67),2)</f>
        <v>17526.53</v>
      </c>
      <c r="J62" s="38">
        <f t="shared" si="3"/>
        <v>1.0845486881113853</v>
      </c>
    </row>
    <row r="63" spans="1:10" ht="16.5" x14ac:dyDescent="0.25">
      <c r="A63" s="40" t="s">
        <v>151</v>
      </c>
      <c r="B63" s="30" t="s">
        <v>152</v>
      </c>
      <c r="C63" s="29" t="s">
        <v>153</v>
      </c>
      <c r="D63" s="30" t="s">
        <v>39</v>
      </c>
      <c r="E63" s="30" t="s">
        <v>89</v>
      </c>
      <c r="F63" s="31">
        <v>546.26</v>
      </c>
      <c r="G63" s="32">
        <v>15.94</v>
      </c>
      <c r="H63" s="32">
        <f>ROUND(G63*ROUND(1+(29.84/100),4),2)</f>
        <v>20.7</v>
      </c>
      <c r="I63" s="32">
        <f>ROUND(ROUND(F63,2)*ROUND(H63,2),2)</f>
        <v>11307.58</v>
      </c>
      <c r="J63" s="38">
        <f t="shared" si="3"/>
        <v>0.69971757414128966</v>
      </c>
    </row>
    <row r="64" spans="1:10" ht="16.5" x14ac:dyDescent="0.25">
      <c r="A64" s="40" t="s">
        <v>154</v>
      </c>
      <c r="B64" s="30" t="s">
        <v>155</v>
      </c>
      <c r="C64" s="29" t="s">
        <v>156</v>
      </c>
      <c r="D64" s="30" t="s">
        <v>39</v>
      </c>
      <c r="E64" s="30" t="s">
        <v>22</v>
      </c>
      <c r="F64" s="31">
        <v>46</v>
      </c>
      <c r="G64" s="32">
        <v>9.49</v>
      </c>
      <c r="H64" s="32">
        <f>ROUND(G64*ROUND(1+(29.84/100),4),2)</f>
        <v>12.32</v>
      </c>
      <c r="I64" s="32">
        <f>ROUND(ROUND(F64,2)*ROUND(H64,2),2)</f>
        <v>566.72</v>
      </c>
      <c r="J64" s="38">
        <f t="shared" si="3"/>
        <v>3.5068860323548605E-2</v>
      </c>
    </row>
    <row r="65" spans="1:10" ht="16.5" x14ac:dyDescent="0.25">
      <c r="A65" s="40" t="s">
        <v>157</v>
      </c>
      <c r="B65" s="30" t="s">
        <v>158</v>
      </c>
      <c r="C65" s="29" t="s">
        <v>159</v>
      </c>
      <c r="D65" s="30" t="s">
        <v>39</v>
      </c>
      <c r="E65" s="30" t="s">
        <v>89</v>
      </c>
      <c r="F65" s="31">
        <v>99</v>
      </c>
      <c r="G65" s="32">
        <v>20.76</v>
      </c>
      <c r="H65" s="32">
        <f>ROUND(G65*ROUND(1+(29.84/100),4),2)</f>
        <v>26.95</v>
      </c>
      <c r="I65" s="32">
        <f>ROUND(ROUND(F65,2)*ROUND(H65,2),2)</f>
        <v>2668.05</v>
      </c>
      <c r="J65" s="38">
        <f t="shared" si="3"/>
        <v>0.16510000138735859</v>
      </c>
    </row>
    <row r="66" spans="1:10" x14ac:dyDescent="0.25">
      <c r="A66" s="40" t="s">
        <v>160</v>
      </c>
      <c r="B66" s="30" t="s">
        <v>161</v>
      </c>
      <c r="C66" s="29" t="s">
        <v>162</v>
      </c>
      <c r="D66" s="30" t="s">
        <v>39</v>
      </c>
      <c r="E66" s="30" t="s">
        <v>22</v>
      </c>
      <c r="F66" s="31">
        <v>140</v>
      </c>
      <c r="G66" s="32">
        <v>14.74</v>
      </c>
      <c r="H66" s="32">
        <f>ROUND(G66*ROUND(1+(29.84/100),4),2)</f>
        <v>19.14</v>
      </c>
      <c r="I66" s="32">
        <f>ROUND(ROUND(F66,2)*ROUND(H66,2),2)</f>
        <v>2679.6</v>
      </c>
      <c r="J66" s="38">
        <f t="shared" si="3"/>
        <v>0.16581472000808306</v>
      </c>
    </row>
    <row r="67" spans="1:10" x14ac:dyDescent="0.25">
      <c r="A67" s="40" t="s">
        <v>163</v>
      </c>
      <c r="B67" s="30" t="s">
        <v>164</v>
      </c>
      <c r="C67" s="29" t="s">
        <v>165</v>
      </c>
      <c r="D67" s="30" t="s">
        <v>145</v>
      </c>
      <c r="E67" s="30" t="s">
        <v>138</v>
      </c>
      <c r="F67" s="31">
        <v>2</v>
      </c>
      <c r="G67" s="32">
        <v>117.29</v>
      </c>
      <c r="H67" s="32">
        <f>ROUND(G67*ROUND(1+(29.84/100),4),2)</f>
        <v>152.29</v>
      </c>
      <c r="I67" s="32">
        <f>ROUND(ROUND(F67,2)*ROUND(H67,2),2)</f>
        <v>304.58</v>
      </c>
      <c r="J67" s="38">
        <f t="shared" si="3"/>
        <v>1.8847532251105366E-2</v>
      </c>
    </row>
    <row r="68" spans="1:10" ht="20.100000000000001" customHeight="1" x14ac:dyDescent="0.25">
      <c r="A68" s="40" t="s">
        <v>166</v>
      </c>
      <c r="B68" s="74" t="s">
        <v>167</v>
      </c>
      <c r="C68" s="74"/>
      <c r="D68" s="74"/>
      <c r="E68" s="74"/>
      <c r="F68" s="74"/>
      <c r="G68" s="74">
        <f>ROUND(F69*G69,2)+ROUND(F70*G70,2)+ROUND(F71*G71,2)+ROUND(F72*G72,2)</f>
        <v>13991.08</v>
      </c>
      <c r="H68" s="74"/>
      <c r="I68" s="32">
        <f>ROUND(SUM(I69:I72),2)</f>
        <v>18162.55</v>
      </c>
      <c r="J68" s="38">
        <f t="shared" si="3"/>
        <v>1.1239058601592808</v>
      </c>
    </row>
    <row r="69" spans="1:10" ht="16.5" x14ac:dyDescent="0.25">
      <c r="A69" s="40" t="s">
        <v>168</v>
      </c>
      <c r="B69" s="30" t="s">
        <v>169</v>
      </c>
      <c r="C69" s="29" t="s">
        <v>170</v>
      </c>
      <c r="D69" s="30" t="s">
        <v>39</v>
      </c>
      <c r="E69" s="30" t="s">
        <v>89</v>
      </c>
      <c r="F69" s="31">
        <v>2169.88</v>
      </c>
      <c r="G69" s="32">
        <v>3.72</v>
      </c>
      <c r="H69" s="32">
        <f>ROUND(G69*ROUND(1+(29.84/100),4),2)</f>
        <v>4.83</v>
      </c>
      <c r="I69" s="32">
        <f>ROUND(ROUND(F69,2)*ROUND(H69,2),2)</f>
        <v>10480.52</v>
      </c>
      <c r="J69" s="38">
        <f t="shared" si="3"/>
        <v>0.64853877046541086</v>
      </c>
    </row>
    <row r="70" spans="1:10" ht="16.5" x14ac:dyDescent="0.25">
      <c r="A70" s="40" t="s">
        <v>171</v>
      </c>
      <c r="B70" s="30" t="s">
        <v>172</v>
      </c>
      <c r="C70" s="29" t="s">
        <v>173</v>
      </c>
      <c r="D70" s="30" t="s">
        <v>39</v>
      </c>
      <c r="E70" s="30" t="s">
        <v>89</v>
      </c>
      <c r="F70" s="31">
        <v>734.46</v>
      </c>
      <c r="G70" s="32">
        <v>5.78</v>
      </c>
      <c r="H70" s="32">
        <f>ROUND(G70*ROUND(1+(29.84/100),4),2)</f>
        <v>7.5</v>
      </c>
      <c r="I70" s="32">
        <f>ROUND(ROUND(F70,2)*ROUND(H70,2),2)</f>
        <v>5508.45</v>
      </c>
      <c r="J70" s="38">
        <f t="shared" si="3"/>
        <v>0.34086508972552809</v>
      </c>
    </row>
    <row r="71" spans="1:10" ht="16.5" x14ac:dyDescent="0.25">
      <c r="A71" s="40" t="s">
        <v>174</v>
      </c>
      <c r="B71" s="30" t="s">
        <v>175</v>
      </c>
      <c r="C71" s="29" t="s">
        <v>176</v>
      </c>
      <c r="D71" s="30" t="s">
        <v>39</v>
      </c>
      <c r="E71" s="30" t="s">
        <v>89</v>
      </c>
      <c r="F71" s="31">
        <v>18.72</v>
      </c>
      <c r="G71" s="32">
        <v>21.98</v>
      </c>
      <c r="H71" s="32">
        <f>ROUND(G71*ROUND(1+(29.84/100),4),2)</f>
        <v>28.54</v>
      </c>
      <c r="I71" s="32">
        <f>ROUND(ROUND(F71,2)*ROUND(H71,2),2)</f>
        <v>534.27</v>
      </c>
      <c r="J71" s="38">
        <f t="shared" si="3"/>
        <v>3.306084134151311E-2</v>
      </c>
    </row>
    <row r="72" spans="1:10" ht="16.5" x14ac:dyDescent="0.25">
      <c r="A72" s="40" t="s">
        <v>177</v>
      </c>
      <c r="B72" s="30" t="s">
        <v>178</v>
      </c>
      <c r="C72" s="29" t="s">
        <v>179</v>
      </c>
      <c r="D72" s="30" t="s">
        <v>39</v>
      </c>
      <c r="E72" s="30" t="s">
        <v>89</v>
      </c>
      <c r="F72" s="31">
        <v>56.16</v>
      </c>
      <c r="G72" s="32">
        <v>22.48</v>
      </c>
      <c r="H72" s="32">
        <f>ROUND(G72*ROUND(1+(29.84/100),4),2)</f>
        <v>29.19</v>
      </c>
      <c r="I72" s="32">
        <f>ROUND(ROUND(F72,2)*ROUND(H72,2),2)</f>
        <v>1639.31</v>
      </c>
      <c r="J72" s="38">
        <f t="shared" si="3"/>
        <v>0.10144115862682887</v>
      </c>
    </row>
    <row r="73" spans="1:10" ht="20.100000000000001" customHeight="1" x14ac:dyDescent="0.25">
      <c r="A73" s="40" t="s">
        <v>180</v>
      </c>
      <c r="B73" s="74" t="s">
        <v>181</v>
      </c>
      <c r="C73" s="74"/>
      <c r="D73" s="74"/>
      <c r="E73" s="74"/>
      <c r="F73" s="74"/>
      <c r="G73" s="74">
        <f>ROUND(F74*G74,2)+ROUND(F75*G75,2)+ROUND(F76*G76,2)+ROUND(F77*G77,2)+ROUND(F78*G78,2)+ROUND(F79*G79,2)</f>
        <v>15856.859999999999</v>
      </c>
      <c r="H73" s="74"/>
      <c r="I73" s="32">
        <f>ROUND(SUM(I74:I79),2)</f>
        <v>20588.88</v>
      </c>
      <c r="J73" s="38">
        <f t="shared" si="3"/>
        <v>1.274048131243477</v>
      </c>
    </row>
    <row r="74" spans="1:10" ht="16.5" x14ac:dyDescent="0.25">
      <c r="A74" s="40" t="s">
        <v>182</v>
      </c>
      <c r="B74" s="30" t="s">
        <v>183</v>
      </c>
      <c r="C74" s="29" t="s">
        <v>184</v>
      </c>
      <c r="D74" s="30" t="s">
        <v>39</v>
      </c>
      <c r="E74" s="30" t="s">
        <v>22</v>
      </c>
      <c r="F74" s="31">
        <v>16</v>
      </c>
      <c r="G74" s="32">
        <v>37.840000000000003</v>
      </c>
      <c r="H74" s="32">
        <f t="shared" ref="H74:H79" si="4">ROUND(G74*ROUND(1+(29.84/100),4),2)</f>
        <v>49.13</v>
      </c>
      <c r="I74" s="32">
        <f t="shared" ref="I74:I79" si="5">ROUND(ROUND(F74,2)*ROUND(H74,2),2)</f>
        <v>786.08</v>
      </c>
      <c r="J74" s="38">
        <f t="shared" si="3"/>
        <v>4.8642944881308381E-2</v>
      </c>
    </row>
    <row r="75" spans="1:10" ht="16.5" x14ac:dyDescent="0.25">
      <c r="A75" s="40" t="s">
        <v>185</v>
      </c>
      <c r="B75" s="30" t="s">
        <v>186</v>
      </c>
      <c r="C75" s="29" t="s">
        <v>187</v>
      </c>
      <c r="D75" s="30" t="s">
        <v>39</v>
      </c>
      <c r="E75" s="30" t="s">
        <v>22</v>
      </c>
      <c r="F75" s="31">
        <v>8</v>
      </c>
      <c r="G75" s="32">
        <v>35.51</v>
      </c>
      <c r="H75" s="32">
        <f t="shared" si="4"/>
        <v>46.11</v>
      </c>
      <c r="I75" s="32">
        <f t="shared" si="5"/>
        <v>368.88</v>
      </c>
      <c r="J75" s="38">
        <f t="shared" si="3"/>
        <v>2.2826441975138709E-2</v>
      </c>
    </row>
    <row r="76" spans="1:10" ht="16.5" x14ac:dyDescent="0.25">
      <c r="A76" s="40" t="s">
        <v>188</v>
      </c>
      <c r="B76" s="30" t="s">
        <v>189</v>
      </c>
      <c r="C76" s="29" t="s">
        <v>190</v>
      </c>
      <c r="D76" s="30" t="s">
        <v>39</v>
      </c>
      <c r="E76" s="30" t="s">
        <v>22</v>
      </c>
      <c r="F76" s="31">
        <v>14</v>
      </c>
      <c r="G76" s="32">
        <v>47.83</v>
      </c>
      <c r="H76" s="32">
        <f t="shared" si="4"/>
        <v>62.1</v>
      </c>
      <c r="I76" s="32">
        <f t="shared" si="5"/>
        <v>869.4</v>
      </c>
      <c r="J76" s="38">
        <f t="shared" si="3"/>
        <v>5.3798819814534785E-2</v>
      </c>
    </row>
    <row r="77" spans="1:10" x14ac:dyDescent="0.25">
      <c r="A77" s="40" t="s">
        <v>191</v>
      </c>
      <c r="B77" s="30" t="s">
        <v>192</v>
      </c>
      <c r="C77" s="29" t="s">
        <v>193</v>
      </c>
      <c r="D77" s="30" t="s">
        <v>16</v>
      </c>
      <c r="E77" s="30" t="s">
        <v>138</v>
      </c>
      <c r="F77" s="31">
        <v>32</v>
      </c>
      <c r="G77" s="32">
        <v>268.14</v>
      </c>
      <c r="H77" s="32">
        <f t="shared" si="4"/>
        <v>348.15</v>
      </c>
      <c r="I77" s="32">
        <f t="shared" si="5"/>
        <v>11140.8</v>
      </c>
      <c r="J77" s="38">
        <f t="shared" si="3"/>
        <v>0.68939716101882809</v>
      </c>
    </row>
    <row r="78" spans="1:10" x14ac:dyDescent="0.25">
      <c r="A78" s="40" t="s">
        <v>194</v>
      </c>
      <c r="B78" s="30" t="s">
        <v>195</v>
      </c>
      <c r="C78" s="29" t="s">
        <v>196</v>
      </c>
      <c r="D78" s="30" t="s">
        <v>197</v>
      </c>
      <c r="E78" s="30" t="s">
        <v>22</v>
      </c>
      <c r="F78" s="31">
        <v>12</v>
      </c>
      <c r="G78" s="32">
        <v>203.16</v>
      </c>
      <c r="H78" s="32">
        <f t="shared" si="4"/>
        <v>263.77999999999997</v>
      </c>
      <c r="I78" s="32">
        <f t="shared" si="5"/>
        <v>3165.36</v>
      </c>
      <c r="J78" s="38">
        <f t="shared" ref="J78:J109" si="6">I78/VALOR_TOTAL*100</f>
        <v>0.19587374314255329</v>
      </c>
    </row>
    <row r="79" spans="1:10" x14ac:dyDescent="0.25">
      <c r="A79" s="40" t="s">
        <v>198</v>
      </c>
      <c r="B79" s="30" t="s">
        <v>199</v>
      </c>
      <c r="C79" s="29" t="s">
        <v>200</v>
      </c>
      <c r="D79" s="30" t="s">
        <v>39</v>
      </c>
      <c r="E79" s="30" t="s">
        <v>22</v>
      </c>
      <c r="F79" s="31">
        <v>116</v>
      </c>
      <c r="G79" s="32">
        <v>28.27</v>
      </c>
      <c r="H79" s="32">
        <f t="shared" si="4"/>
        <v>36.71</v>
      </c>
      <c r="I79" s="32">
        <f t="shared" si="5"/>
        <v>4258.3599999999997</v>
      </c>
      <c r="J79" s="38">
        <f t="shared" si="6"/>
        <v>0.26350902041111379</v>
      </c>
    </row>
    <row r="80" spans="1:10" ht="20.100000000000001" customHeight="1" x14ac:dyDescent="0.25">
      <c r="A80" s="40" t="s">
        <v>201</v>
      </c>
      <c r="B80" s="74" t="s">
        <v>202</v>
      </c>
      <c r="C80" s="74"/>
      <c r="D80" s="74"/>
      <c r="E80" s="74"/>
      <c r="F80" s="74"/>
      <c r="G80" s="74">
        <f>ROUND(F81*G81,2)+ROUND(F91*G91,2)</f>
        <v>0</v>
      </c>
      <c r="H80" s="74"/>
      <c r="I80" s="32">
        <f>ROUND(I81+I91,2)</f>
        <v>9774.66</v>
      </c>
      <c r="J80" s="38">
        <f t="shared" si="6"/>
        <v>0.60485987127713436</v>
      </c>
    </row>
    <row r="81" spans="1:10" ht="20.100000000000001" customHeight="1" x14ac:dyDescent="0.25">
      <c r="A81" s="40" t="s">
        <v>203</v>
      </c>
      <c r="B81" s="74" t="s">
        <v>150</v>
      </c>
      <c r="C81" s="74"/>
      <c r="D81" s="74"/>
      <c r="E81" s="74"/>
      <c r="F81" s="74"/>
      <c r="G81" s="74">
        <f>ROUND(F82*G82,2)+ROUND(F83*G83,2)+ROUND(F84*G84,2)+ROUND(F85*G85,2)+ROUND(F86*G86,2)+ROUND(F87*G87,2)+ROUND(F88*G88,2)+ROUND(F89*G89,2)+ROUND(F90*G90,2)</f>
        <v>6498.32</v>
      </c>
      <c r="H81" s="74"/>
      <c r="I81" s="32">
        <f>ROUND(SUM(I82:I90),2)</f>
        <v>8437.15</v>
      </c>
      <c r="J81" s="38">
        <f t="shared" si="6"/>
        <v>0.52209421738923645</v>
      </c>
    </row>
    <row r="82" spans="1:10" ht="16.5" x14ac:dyDescent="0.25">
      <c r="A82" s="40" t="s">
        <v>204</v>
      </c>
      <c r="B82" s="30" t="s">
        <v>155</v>
      </c>
      <c r="C82" s="29" t="s">
        <v>156</v>
      </c>
      <c r="D82" s="30" t="s">
        <v>39</v>
      </c>
      <c r="E82" s="30" t="s">
        <v>22</v>
      </c>
      <c r="F82" s="31">
        <v>8</v>
      </c>
      <c r="G82" s="32">
        <v>9.49</v>
      </c>
      <c r="H82" s="32">
        <f t="shared" ref="H82:H90" si="7">ROUND(G82*ROUND(1+(29.84/100),4),2)</f>
        <v>12.32</v>
      </c>
      <c r="I82" s="32">
        <f t="shared" ref="I82:I90" si="8">ROUND(ROUND(F82,2)*ROUND(H82,2),2)</f>
        <v>98.56</v>
      </c>
      <c r="J82" s="38">
        <f t="shared" si="6"/>
        <v>6.098932230182365E-3</v>
      </c>
    </row>
    <row r="83" spans="1:10" ht="16.5" x14ac:dyDescent="0.25">
      <c r="A83" s="40" t="s">
        <v>205</v>
      </c>
      <c r="B83" s="30" t="s">
        <v>206</v>
      </c>
      <c r="C83" s="29" t="s">
        <v>207</v>
      </c>
      <c r="D83" s="30" t="s">
        <v>39</v>
      </c>
      <c r="E83" s="30" t="s">
        <v>22</v>
      </c>
      <c r="F83" s="31">
        <v>2</v>
      </c>
      <c r="G83" s="32">
        <v>25.28</v>
      </c>
      <c r="H83" s="32">
        <f t="shared" si="7"/>
        <v>32.82</v>
      </c>
      <c r="I83" s="32">
        <f t="shared" si="8"/>
        <v>65.64</v>
      </c>
      <c r="J83" s="38">
        <f t="shared" si="6"/>
        <v>4.061829460117395E-3</v>
      </c>
    </row>
    <row r="84" spans="1:10" x14ac:dyDescent="0.25">
      <c r="A84" s="40" t="s">
        <v>208</v>
      </c>
      <c r="B84" s="30" t="s">
        <v>209</v>
      </c>
      <c r="C84" s="29" t="s">
        <v>210</v>
      </c>
      <c r="D84" s="30" t="s">
        <v>39</v>
      </c>
      <c r="E84" s="30" t="s">
        <v>22</v>
      </c>
      <c r="F84" s="31">
        <v>10</v>
      </c>
      <c r="G84" s="32">
        <v>35.869999999999997</v>
      </c>
      <c r="H84" s="32">
        <f t="shared" si="7"/>
        <v>46.57</v>
      </c>
      <c r="I84" s="32">
        <f t="shared" si="8"/>
        <v>465.7</v>
      </c>
      <c r="J84" s="38">
        <f t="shared" si="6"/>
        <v>2.8817702309211927E-2</v>
      </c>
    </row>
    <row r="85" spans="1:10" x14ac:dyDescent="0.25">
      <c r="A85" s="40" t="s">
        <v>211</v>
      </c>
      <c r="B85" s="30" t="s">
        <v>212</v>
      </c>
      <c r="C85" s="29" t="s">
        <v>213</v>
      </c>
      <c r="D85" s="30" t="s">
        <v>16</v>
      </c>
      <c r="E85" s="30" t="s">
        <v>138</v>
      </c>
      <c r="F85" s="31">
        <v>2</v>
      </c>
      <c r="G85" s="32">
        <v>64.95</v>
      </c>
      <c r="H85" s="32">
        <f t="shared" si="7"/>
        <v>84.33</v>
      </c>
      <c r="I85" s="32">
        <f t="shared" si="8"/>
        <v>168.66</v>
      </c>
      <c r="J85" s="38">
        <f t="shared" si="6"/>
        <v>1.0436748274579523E-2</v>
      </c>
    </row>
    <row r="86" spans="1:10" ht="16.5" x14ac:dyDescent="0.25">
      <c r="A86" s="40" t="s">
        <v>214</v>
      </c>
      <c r="B86" s="30" t="s">
        <v>215</v>
      </c>
      <c r="C86" s="29" t="s">
        <v>216</v>
      </c>
      <c r="D86" s="30" t="s">
        <v>39</v>
      </c>
      <c r="E86" s="30" t="s">
        <v>22</v>
      </c>
      <c r="F86" s="31">
        <v>24</v>
      </c>
      <c r="G86" s="32">
        <v>10.96</v>
      </c>
      <c r="H86" s="32">
        <f t="shared" si="7"/>
        <v>14.23</v>
      </c>
      <c r="I86" s="32">
        <f t="shared" si="8"/>
        <v>341.52</v>
      </c>
      <c r="J86" s="38">
        <f t="shared" si="6"/>
        <v>2.1133394229422498E-2</v>
      </c>
    </row>
    <row r="87" spans="1:10" ht="16.5" x14ac:dyDescent="0.25">
      <c r="A87" s="40" t="s">
        <v>217</v>
      </c>
      <c r="B87" s="30" t="s">
        <v>218</v>
      </c>
      <c r="C87" s="29" t="s">
        <v>219</v>
      </c>
      <c r="D87" s="30" t="s">
        <v>39</v>
      </c>
      <c r="E87" s="30" t="s">
        <v>22</v>
      </c>
      <c r="F87" s="31">
        <v>48</v>
      </c>
      <c r="G87" s="32">
        <v>6.7</v>
      </c>
      <c r="H87" s="32">
        <f t="shared" si="7"/>
        <v>8.6999999999999993</v>
      </c>
      <c r="I87" s="32">
        <f t="shared" si="8"/>
        <v>417.6</v>
      </c>
      <c r="J87" s="38">
        <f t="shared" si="6"/>
        <v>2.5841255066194765E-2</v>
      </c>
    </row>
    <row r="88" spans="1:10" ht="16.5" x14ac:dyDescent="0.25">
      <c r="A88" s="40" t="s">
        <v>220</v>
      </c>
      <c r="B88" s="30" t="s">
        <v>221</v>
      </c>
      <c r="C88" s="29" t="s">
        <v>222</v>
      </c>
      <c r="D88" s="30" t="s">
        <v>39</v>
      </c>
      <c r="E88" s="30" t="s">
        <v>89</v>
      </c>
      <c r="F88" s="31">
        <v>154.82</v>
      </c>
      <c r="G88" s="32">
        <v>9.69</v>
      </c>
      <c r="H88" s="32">
        <f t="shared" si="7"/>
        <v>12.58</v>
      </c>
      <c r="I88" s="32">
        <f t="shared" si="8"/>
        <v>1947.64</v>
      </c>
      <c r="J88" s="38">
        <f t="shared" si="6"/>
        <v>0.12052074237816947</v>
      </c>
    </row>
    <row r="89" spans="1:10" x14ac:dyDescent="0.25">
      <c r="A89" s="40" t="s">
        <v>223</v>
      </c>
      <c r="B89" s="30" t="s">
        <v>224</v>
      </c>
      <c r="C89" s="29" t="s">
        <v>225</v>
      </c>
      <c r="D89" s="30" t="s">
        <v>16</v>
      </c>
      <c r="E89" s="30" t="s">
        <v>138</v>
      </c>
      <c r="F89" s="31">
        <v>1</v>
      </c>
      <c r="G89" s="32">
        <v>2513.33</v>
      </c>
      <c r="H89" s="32">
        <f t="shared" si="7"/>
        <v>3263.31</v>
      </c>
      <c r="I89" s="32">
        <f t="shared" si="8"/>
        <v>3263.31</v>
      </c>
      <c r="J89" s="38">
        <f t="shared" si="6"/>
        <v>0.20193492832869739</v>
      </c>
    </row>
    <row r="90" spans="1:10" x14ac:dyDescent="0.25">
      <c r="A90" s="40" t="s">
        <v>226</v>
      </c>
      <c r="B90" s="30" t="s">
        <v>227</v>
      </c>
      <c r="C90" s="29" t="s">
        <v>228</v>
      </c>
      <c r="D90" s="30" t="s">
        <v>16</v>
      </c>
      <c r="E90" s="30" t="s">
        <v>138</v>
      </c>
      <c r="F90" s="31">
        <v>1</v>
      </c>
      <c r="G90" s="32">
        <v>1285.06</v>
      </c>
      <c r="H90" s="32">
        <f t="shared" si="7"/>
        <v>1668.52</v>
      </c>
      <c r="I90" s="32">
        <f t="shared" si="8"/>
        <v>1668.52</v>
      </c>
      <c r="J90" s="38">
        <f t="shared" si="6"/>
        <v>0.10324868511266112</v>
      </c>
    </row>
    <row r="91" spans="1:10" ht="20.100000000000001" customHeight="1" x14ac:dyDescent="0.25">
      <c r="A91" s="40" t="s">
        <v>229</v>
      </c>
      <c r="B91" s="74" t="s">
        <v>230</v>
      </c>
      <c r="C91" s="74"/>
      <c r="D91" s="74"/>
      <c r="E91" s="74"/>
      <c r="F91" s="74"/>
      <c r="G91" s="74">
        <f>ROUND(F92*G92,2)</f>
        <v>1029.6600000000001</v>
      </c>
      <c r="H91" s="74"/>
      <c r="I91" s="32">
        <f>ROUND(SUM(I92:I92),2)</f>
        <v>1337.51</v>
      </c>
      <c r="J91" s="38">
        <f t="shared" si="6"/>
        <v>8.2765653887897889E-2</v>
      </c>
    </row>
    <row r="92" spans="1:10" ht="16.5" x14ac:dyDescent="0.25">
      <c r="A92" s="40" t="s">
        <v>231</v>
      </c>
      <c r="B92" s="30" t="s">
        <v>232</v>
      </c>
      <c r="C92" s="29" t="s">
        <v>233</v>
      </c>
      <c r="D92" s="30" t="s">
        <v>39</v>
      </c>
      <c r="E92" s="30" t="s">
        <v>89</v>
      </c>
      <c r="F92" s="31">
        <v>131</v>
      </c>
      <c r="G92" s="32">
        <v>7.86</v>
      </c>
      <c r="H92" s="32">
        <f>ROUND(G92*ROUND(1+(29.84/100),4),2)</f>
        <v>10.210000000000001</v>
      </c>
      <c r="I92" s="32">
        <f>ROUND(ROUND(F92,2)*ROUND(H92,2),2)</f>
        <v>1337.51</v>
      </c>
      <c r="J92" s="38">
        <f t="shared" si="6"/>
        <v>8.2765653887897889E-2</v>
      </c>
    </row>
    <row r="93" spans="1:10" ht="20.100000000000001" customHeight="1" x14ac:dyDescent="0.25">
      <c r="A93" s="40" t="s">
        <v>234</v>
      </c>
      <c r="B93" s="74" t="s">
        <v>235</v>
      </c>
      <c r="C93" s="74"/>
      <c r="D93" s="74"/>
      <c r="E93" s="74"/>
      <c r="F93" s="74"/>
      <c r="G93" s="74">
        <f>ROUND(F94*G94,2)+ROUND(F95*G95,2)+ROUND(F96*G96,2)+ROUND(F97*G97,2)+ROUND(F98*G98,2)+ROUND(F99*G99,2)+ROUND(F100*G100,2)</f>
        <v>34978.119999999995</v>
      </c>
      <c r="H93" s="74"/>
      <c r="I93" s="32">
        <f>ROUND(SUM(I94:I100),2)</f>
        <v>45415.22</v>
      </c>
      <c r="J93" s="38">
        <f t="shared" si="6"/>
        <v>2.8103119825367568</v>
      </c>
    </row>
    <row r="94" spans="1:10" x14ac:dyDescent="0.25">
      <c r="A94" s="40" t="s">
        <v>236</v>
      </c>
      <c r="B94" s="30" t="s">
        <v>237</v>
      </c>
      <c r="C94" s="29" t="s">
        <v>238</v>
      </c>
      <c r="D94" s="30" t="s">
        <v>145</v>
      </c>
      <c r="E94" s="30" t="s">
        <v>239</v>
      </c>
      <c r="F94" s="31">
        <v>490.64</v>
      </c>
      <c r="G94" s="32">
        <v>11.56</v>
      </c>
      <c r="H94" s="32">
        <f t="shared" ref="H94:H100" si="9">ROUND(G94*ROUND(1+(29.84/100),4),2)</f>
        <v>15.01</v>
      </c>
      <c r="I94" s="32">
        <f t="shared" ref="I94:I100" si="10">ROUND(ROUND(F94,2)*ROUND(H94,2),2)</f>
        <v>7364.51</v>
      </c>
      <c r="J94" s="38">
        <f t="shared" si="6"/>
        <v>0.45571882506595307</v>
      </c>
    </row>
    <row r="95" spans="1:10" x14ac:dyDescent="0.25">
      <c r="A95" s="40" t="s">
        <v>240</v>
      </c>
      <c r="B95" s="30" t="s">
        <v>241</v>
      </c>
      <c r="C95" s="29" t="s">
        <v>242</v>
      </c>
      <c r="D95" s="30" t="s">
        <v>145</v>
      </c>
      <c r="E95" s="30" t="s">
        <v>138</v>
      </c>
      <c r="F95" s="31">
        <v>40</v>
      </c>
      <c r="G95" s="32">
        <v>34.56</v>
      </c>
      <c r="H95" s="32">
        <f t="shared" si="9"/>
        <v>44.87</v>
      </c>
      <c r="I95" s="32">
        <f t="shared" si="10"/>
        <v>1794.8</v>
      </c>
      <c r="J95" s="38">
        <f t="shared" si="6"/>
        <v>0.11106294203258227</v>
      </c>
    </row>
    <row r="96" spans="1:10" x14ac:dyDescent="0.25">
      <c r="A96" s="40" t="s">
        <v>243</v>
      </c>
      <c r="B96" s="30" t="s">
        <v>244</v>
      </c>
      <c r="C96" s="29" t="s">
        <v>245</v>
      </c>
      <c r="D96" s="30" t="s">
        <v>145</v>
      </c>
      <c r="E96" s="30" t="s">
        <v>138</v>
      </c>
      <c r="F96" s="31">
        <v>30</v>
      </c>
      <c r="G96" s="32">
        <v>10.69</v>
      </c>
      <c r="H96" s="32">
        <f t="shared" si="9"/>
        <v>13.88</v>
      </c>
      <c r="I96" s="32">
        <f t="shared" si="10"/>
        <v>416.4</v>
      </c>
      <c r="J96" s="38">
        <f t="shared" si="6"/>
        <v>2.5766998586119489E-2</v>
      </c>
    </row>
    <row r="97" spans="1:10" x14ac:dyDescent="0.25">
      <c r="A97" s="40" t="s">
        <v>246</v>
      </c>
      <c r="B97" s="30" t="s">
        <v>247</v>
      </c>
      <c r="C97" s="29" t="s">
        <v>248</v>
      </c>
      <c r="D97" s="30" t="s">
        <v>145</v>
      </c>
      <c r="E97" s="30" t="s">
        <v>239</v>
      </c>
      <c r="F97" s="31">
        <v>90</v>
      </c>
      <c r="G97" s="32">
        <v>11.59</v>
      </c>
      <c r="H97" s="32">
        <f t="shared" si="9"/>
        <v>15.05</v>
      </c>
      <c r="I97" s="32">
        <f t="shared" si="10"/>
        <v>1354.5</v>
      </c>
      <c r="J97" s="38">
        <f t="shared" si="6"/>
        <v>8.3817001884963604E-2</v>
      </c>
    </row>
    <row r="98" spans="1:10" x14ac:dyDescent="0.25">
      <c r="A98" s="40" t="s">
        <v>249</v>
      </c>
      <c r="B98" s="30" t="s">
        <v>250</v>
      </c>
      <c r="C98" s="29" t="s">
        <v>251</v>
      </c>
      <c r="D98" s="30" t="s">
        <v>145</v>
      </c>
      <c r="E98" s="30" t="s">
        <v>252</v>
      </c>
      <c r="F98" s="31">
        <v>167.52</v>
      </c>
      <c r="G98" s="32">
        <v>103.26</v>
      </c>
      <c r="H98" s="32">
        <f t="shared" si="9"/>
        <v>134.07</v>
      </c>
      <c r="I98" s="32">
        <f t="shared" si="10"/>
        <v>22459.41</v>
      </c>
      <c r="J98" s="38">
        <f t="shared" si="6"/>
        <v>1.3897972759728097</v>
      </c>
    </row>
    <row r="99" spans="1:10" x14ac:dyDescent="0.25">
      <c r="A99" s="40" t="s">
        <v>253</v>
      </c>
      <c r="B99" s="30" t="s">
        <v>254</v>
      </c>
      <c r="C99" s="29" t="s">
        <v>255</v>
      </c>
      <c r="D99" s="30" t="s">
        <v>16</v>
      </c>
      <c r="E99" s="30" t="s">
        <v>138</v>
      </c>
      <c r="F99" s="31">
        <v>40</v>
      </c>
      <c r="G99" s="32">
        <v>184.62</v>
      </c>
      <c r="H99" s="32">
        <f t="shared" si="9"/>
        <v>239.71</v>
      </c>
      <c r="I99" s="32">
        <f t="shared" si="10"/>
        <v>9588.4</v>
      </c>
      <c r="J99" s="38">
        <f t="shared" si="6"/>
        <v>0.59333402796145085</v>
      </c>
    </row>
    <row r="100" spans="1:10" ht="16.5" x14ac:dyDescent="0.25">
      <c r="A100" s="40" t="s">
        <v>256</v>
      </c>
      <c r="B100" s="30" t="s">
        <v>257</v>
      </c>
      <c r="C100" s="29" t="s">
        <v>258</v>
      </c>
      <c r="D100" s="30" t="s">
        <v>39</v>
      </c>
      <c r="E100" s="30" t="s">
        <v>22</v>
      </c>
      <c r="F100" s="31">
        <v>40</v>
      </c>
      <c r="G100" s="32">
        <v>46.93</v>
      </c>
      <c r="H100" s="32">
        <f t="shared" si="9"/>
        <v>60.93</v>
      </c>
      <c r="I100" s="32">
        <f t="shared" si="10"/>
        <v>2437.1999999999998</v>
      </c>
      <c r="J100" s="38">
        <f t="shared" si="6"/>
        <v>0.15081491103287806</v>
      </c>
    </row>
    <row r="101" spans="1:10" ht="20.100000000000001" customHeight="1" x14ac:dyDescent="0.25">
      <c r="A101" s="40" t="s">
        <v>259</v>
      </c>
      <c r="B101" s="74" t="s">
        <v>260</v>
      </c>
      <c r="C101" s="74"/>
      <c r="D101" s="74"/>
      <c r="E101" s="74"/>
      <c r="F101" s="74"/>
      <c r="G101" s="74">
        <f>ROUND(F102*G102,2)+ROUND(F103*G103,2)+ROUND(F104*G104,2)+ROUND(F105*G105,2)+ROUND(F106*G106,2)+ROUND(F107*G107,2)+ROUND(F108*G108,2)+ROUND(F109*G109,2)+ROUND(F110*G110,2)+ROUND(F111*G111,2)+ROUND(F112*G112,2)+ROUND(F113*G113,2)+ROUND(F114*G114,2)+ROUND(F115*G115,2)</f>
        <v>4881.2000000000007</v>
      </c>
      <c r="H101" s="74"/>
      <c r="I101" s="32">
        <f>ROUND(SUM(I102:I115),2)</f>
        <v>6337.03</v>
      </c>
      <c r="J101" s="38">
        <f t="shared" si="6"/>
        <v>0.39213795160950238</v>
      </c>
    </row>
    <row r="102" spans="1:10" ht="16.5" x14ac:dyDescent="0.25">
      <c r="A102" s="40" t="s">
        <v>261</v>
      </c>
      <c r="B102" s="30" t="s">
        <v>262</v>
      </c>
      <c r="C102" s="29" t="s">
        <v>263</v>
      </c>
      <c r="D102" s="30" t="s">
        <v>39</v>
      </c>
      <c r="E102" s="30" t="s">
        <v>89</v>
      </c>
      <c r="F102" s="31">
        <v>73.540000000000006</v>
      </c>
      <c r="G102" s="32">
        <v>10.26</v>
      </c>
      <c r="H102" s="32">
        <f t="shared" ref="H102:H115" si="11">ROUND(G102*ROUND(1+(29.84/100),4),2)</f>
        <v>13.32</v>
      </c>
      <c r="I102" s="32">
        <f t="shared" ref="I102:I115" si="12">ROUND(ROUND(F102,2)*ROUND(H102,2),2)</f>
        <v>979.55</v>
      </c>
      <c r="J102" s="38">
        <f t="shared" si="6"/>
        <v>6.0614945881444157E-2</v>
      </c>
    </row>
    <row r="103" spans="1:10" ht="16.5" x14ac:dyDescent="0.25">
      <c r="A103" s="40" t="s">
        <v>264</v>
      </c>
      <c r="B103" s="30" t="s">
        <v>265</v>
      </c>
      <c r="C103" s="29" t="s">
        <v>266</v>
      </c>
      <c r="D103" s="30" t="s">
        <v>39</v>
      </c>
      <c r="E103" s="30" t="s">
        <v>89</v>
      </c>
      <c r="F103" s="31">
        <v>129.15</v>
      </c>
      <c r="G103" s="32">
        <v>16.100000000000001</v>
      </c>
      <c r="H103" s="32">
        <f t="shared" si="11"/>
        <v>20.9</v>
      </c>
      <c r="I103" s="32">
        <f t="shared" si="12"/>
        <v>2699.24</v>
      </c>
      <c r="J103" s="38">
        <f t="shared" si="6"/>
        <v>0.16703005106531499</v>
      </c>
    </row>
    <row r="104" spans="1:10" ht="16.5" x14ac:dyDescent="0.25">
      <c r="A104" s="40" t="s">
        <v>267</v>
      </c>
      <c r="B104" s="30" t="s">
        <v>268</v>
      </c>
      <c r="C104" s="29" t="s">
        <v>269</v>
      </c>
      <c r="D104" s="30" t="s">
        <v>39</v>
      </c>
      <c r="E104" s="30" t="s">
        <v>22</v>
      </c>
      <c r="F104" s="31">
        <v>20</v>
      </c>
      <c r="G104" s="32">
        <v>16.93</v>
      </c>
      <c r="H104" s="32">
        <f t="shared" si="11"/>
        <v>21.98</v>
      </c>
      <c r="I104" s="32">
        <f t="shared" si="12"/>
        <v>439.6</v>
      </c>
      <c r="J104" s="38">
        <f t="shared" si="6"/>
        <v>2.7202623867574754E-2</v>
      </c>
    </row>
    <row r="105" spans="1:10" x14ac:dyDescent="0.25">
      <c r="A105" s="40" t="s">
        <v>270</v>
      </c>
      <c r="B105" s="30" t="s">
        <v>271</v>
      </c>
      <c r="C105" s="29" t="s">
        <v>272</v>
      </c>
      <c r="D105" s="30" t="s">
        <v>39</v>
      </c>
      <c r="E105" s="30" t="s">
        <v>22</v>
      </c>
      <c r="F105" s="31">
        <v>4</v>
      </c>
      <c r="G105" s="32">
        <v>6.47</v>
      </c>
      <c r="H105" s="32">
        <f t="shared" si="11"/>
        <v>8.4</v>
      </c>
      <c r="I105" s="32">
        <f t="shared" si="12"/>
        <v>33.6</v>
      </c>
      <c r="J105" s="38">
        <f t="shared" si="6"/>
        <v>2.0791814421076246E-3</v>
      </c>
    </row>
    <row r="106" spans="1:10" ht="16.5" x14ac:dyDescent="0.25">
      <c r="A106" s="40" t="s">
        <v>273</v>
      </c>
      <c r="B106" s="30" t="s">
        <v>274</v>
      </c>
      <c r="C106" s="29" t="s">
        <v>275</v>
      </c>
      <c r="D106" s="30" t="s">
        <v>39</v>
      </c>
      <c r="E106" s="30" t="s">
        <v>22</v>
      </c>
      <c r="F106" s="31">
        <v>4</v>
      </c>
      <c r="G106" s="32">
        <v>19.66</v>
      </c>
      <c r="H106" s="32">
        <f t="shared" si="11"/>
        <v>25.53</v>
      </c>
      <c r="I106" s="32">
        <f t="shared" si="12"/>
        <v>102.12</v>
      </c>
      <c r="J106" s="38">
        <f t="shared" si="6"/>
        <v>6.3192264544056735E-3</v>
      </c>
    </row>
    <row r="107" spans="1:10" ht="16.5" x14ac:dyDescent="0.25">
      <c r="A107" s="40" t="s">
        <v>276</v>
      </c>
      <c r="B107" s="30" t="s">
        <v>277</v>
      </c>
      <c r="C107" s="29" t="s">
        <v>278</v>
      </c>
      <c r="D107" s="30" t="s">
        <v>39</v>
      </c>
      <c r="E107" s="30" t="s">
        <v>22</v>
      </c>
      <c r="F107" s="31">
        <v>4</v>
      </c>
      <c r="G107" s="32">
        <v>10.83</v>
      </c>
      <c r="H107" s="32">
        <f t="shared" si="11"/>
        <v>14.06</v>
      </c>
      <c r="I107" s="32">
        <f t="shared" si="12"/>
        <v>56.24</v>
      </c>
      <c r="J107" s="38">
        <f t="shared" si="6"/>
        <v>3.4801536995277618E-3</v>
      </c>
    </row>
    <row r="108" spans="1:10" ht="16.5" x14ac:dyDescent="0.25">
      <c r="A108" s="40" t="s">
        <v>279</v>
      </c>
      <c r="B108" s="30" t="s">
        <v>280</v>
      </c>
      <c r="C108" s="29" t="s">
        <v>281</v>
      </c>
      <c r="D108" s="30" t="s">
        <v>39</v>
      </c>
      <c r="E108" s="30" t="s">
        <v>22</v>
      </c>
      <c r="F108" s="31">
        <v>20</v>
      </c>
      <c r="G108" s="32">
        <v>6.92</v>
      </c>
      <c r="H108" s="32">
        <f t="shared" si="11"/>
        <v>8.98</v>
      </c>
      <c r="I108" s="32">
        <f t="shared" si="12"/>
        <v>179.6</v>
      </c>
      <c r="J108" s="38">
        <f t="shared" si="6"/>
        <v>1.1113719851265753E-2</v>
      </c>
    </row>
    <row r="109" spans="1:10" ht="16.5" x14ac:dyDescent="0.25">
      <c r="A109" s="40" t="s">
        <v>282</v>
      </c>
      <c r="B109" s="30" t="s">
        <v>283</v>
      </c>
      <c r="C109" s="29" t="s">
        <v>284</v>
      </c>
      <c r="D109" s="30" t="s">
        <v>39</v>
      </c>
      <c r="E109" s="30" t="s">
        <v>22</v>
      </c>
      <c r="F109" s="31">
        <v>8</v>
      </c>
      <c r="G109" s="32">
        <v>58.97</v>
      </c>
      <c r="H109" s="32">
        <f t="shared" si="11"/>
        <v>76.569999999999993</v>
      </c>
      <c r="I109" s="32">
        <f t="shared" si="12"/>
        <v>612.55999999999995</v>
      </c>
      <c r="J109" s="38">
        <f t="shared" si="6"/>
        <v>3.7905457862423997E-2</v>
      </c>
    </row>
    <row r="110" spans="1:10" ht="16.5" x14ac:dyDescent="0.25">
      <c r="A110" s="40" t="s">
        <v>285</v>
      </c>
      <c r="B110" s="30" t="s">
        <v>286</v>
      </c>
      <c r="C110" s="29" t="s">
        <v>287</v>
      </c>
      <c r="D110" s="30" t="s">
        <v>39</v>
      </c>
      <c r="E110" s="30" t="s">
        <v>22</v>
      </c>
      <c r="F110" s="31">
        <v>4</v>
      </c>
      <c r="G110" s="32">
        <v>56.12</v>
      </c>
      <c r="H110" s="32">
        <f t="shared" si="11"/>
        <v>72.87</v>
      </c>
      <c r="I110" s="32">
        <f t="shared" si="12"/>
        <v>291.48</v>
      </c>
      <c r="J110" s="38">
        <f t="shared" ref="J110:J141" si="13">I110/VALOR_TOTAL*100</f>
        <v>1.8036899010283644E-2</v>
      </c>
    </row>
    <row r="111" spans="1:10" ht="16.5" x14ac:dyDescent="0.25">
      <c r="A111" s="40" t="s">
        <v>288</v>
      </c>
      <c r="B111" s="30" t="s">
        <v>289</v>
      </c>
      <c r="C111" s="29" t="s">
        <v>290</v>
      </c>
      <c r="D111" s="30" t="s">
        <v>39</v>
      </c>
      <c r="E111" s="30" t="s">
        <v>22</v>
      </c>
      <c r="F111" s="31">
        <v>8</v>
      </c>
      <c r="G111" s="32">
        <v>17.88</v>
      </c>
      <c r="H111" s="32">
        <f t="shared" si="11"/>
        <v>23.22</v>
      </c>
      <c r="I111" s="32">
        <f t="shared" si="12"/>
        <v>185.76</v>
      </c>
      <c r="J111" s="38">
        <f t="shared" si="13"/>
        <v>1.1494903115652152E-2</v>
      </c>
    </row>
    <row r="112" spans="1:10" ht="16.5" x14ac:dyDescent="0.25">
      <c r="A112" s="40" t="s">
        <v>291</v>
      </c>
      <c r="B112" s="30" t="s">
        <v>292</v>
      </c>
      <c r="C112" s="29" t="s">
        <v>293</v>
      </c>
      <c r="D112" s="30" t="s">
        <v>39</v>
      </c>
      <c r="E112" s="30" t="s">
        <v>22</v>
      </c>
      <c r="F112" s="31">
        <v>16</v>
      </c>
      <c r="G112" s="32">
        <v>18.66</v>
      </c>
      <c r="H112" s="32">
        <f t="shared" si="11"/>
        <v>24.23</v>
      </c>
      <c r="I112" s="32">
        <f t="shared" si="12"/>
        <v>387.68</v>
      </c>
      <c r="J112" s="38">
        <f t="shared" si="13"/>
        <v>2.3989793496317972E-2</v>
      </c>
    </row>
    <row r="113" spans="1:10" ht="16.5" x14ac:dyDescent="0.25">
      <c r="A113" s="40" t="s">
        <v>294</v>
      </c>
      <c r="B113" s="30" t="s">
        <v>295</v>
      </c>
      <c r="C113" s="29" t="s">
        <v>296</v>
      </c>
      <c r="D113" s="30" t="s">
        <v>39</v>
      </c>
      <c r="E113" s="30" t="s">
        <v>22</v>
      </c>
      <c r="F113" s="31">
        <v>12</v>
      </c>
      <c r="G113" s="32">
        <v>9.6</v>
      </c>
      <c r="H113" s="32">
        <f t="shared" si="11"/>
        <v>12.46</v>
      </c>
      <c r="I113" s="32">
        <f t="shared" si="12"/>
        <v>149.52000000000001</v>
      </c>
      <c r="J113" s="38">
        <f t="shared" si="13"/>
        <v>9.2523574173789293E-3</v>
      </c>
    </row>
    <row r="114" spans="1:10" ht="16.5" x14ac:dyDescent="0.25">
      <c r="A114" s="40" t="s">
        <v>297</v>
      </c>
      <c r="B114" s="30" t="s">
        <v>298</v>
      </c>
      <c r="C114" s="29" t="s">
        <v>299</v>
      </c>
      <c r="D114" s="30" t="s">
        <v>39</v>
      </c>
      <c r="E114" s="30" t="s">
        <v>22</v>
      </c>
      <c r="F114" s="31">
        <v>4</v>
      </c>
      <c r="G114" s="32">
        <v>10.49</v>
      </c>
      <c r="H114" s="32">
        <f t="shared" si="11"/>
        <v>13.62</v>
      </c>
      <c r="I114" s="32">
        <f t="shared" si="12"/>
        <v>54.48</v>
      </c>
      <c r="J114" s="38">
        <f t="shared" si="13"/>
        <v>3.3712441954173627E-3</v>
      </c>
    </row>
    <row r="115" spans="1:10" ht="16.5" x14ac:dyDescent="0.25">
      <c r="A115" s="40" t="s">
        <v>300</v>
      </c>
      <c r="B115" s="30" t="s">
        <v>301</v>
      </c>
      <c r="C115" s="29" t="s">
        <v>302</v>
      </c>
      <c r="D115" s="30" t="s">
        <v>39</v>
      </c>
      <c r="E115" s="30" t="s">
        <v>22</v>
      </c>
      <c r="F115" s="31">
        <v>16</v>
      </c>
      <c r="G115" s="32">
        <v>7.97</v>
      </c>
      <c r="H115" s="32">
        <f t="shared" si="11"/>
        <v>10.35</v>
      </c>
      <c r="I115" s="32">
        <f t="shared" si="12"/>
        <v>165.6</v>
      </c>
      <c r="J115" s="38">
        <f t="shared" si="13"/>
        <v>1.0247394250387577E-2</v>
      </c>
    </row>
    <row r="116" spans="1:10" ht="20.100000000000001" customHeight="1" x14ac:dyDescent="0.25">
      <c r="A116" s="40" t="s">
        <v>303</v>
      </c>
      <c r="B116" s="74" t="s">
        <v>304</v>
      </c>
      <c r="C116" s="74"/>
      <c r="D116" s="74"/>
      <c r="E116" s="74"/>
      <c r="F116" s="74"/>
      <c r="G116" s="74">
        <f>ROUND(F117*G117,2)+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+ROUND(F143*G143,2)</f>
        <v>74404.52</v>
      </c>
      <c r="H116" s="74"/>
      <c r="I116" s="32">
        <f>ROUND(SUM(I117:I143),2)</f>
        <v>96606.75</v>
      </c>
      <c r="J116" s="38">
        <f t="shared" si="13"/>
        <v>5.978064338759844</v>
      </c>
    </row>
    <row r="117" spans="1:10" ht="16.5" x14ac:dyDescent="0.25">
      <c r="A117" s="40" t="s">
        <v>305</v>
      </c>
      <c r="B117" s="30" t="s">
        <v>306</v>
      </c>
      <c r="C117" s="29" t="s">
        <v>307</v>
      </c>
      <c r="D117" s="30" t="s">
        <v>39</v>
      </c>
      <c r="E117" s="30" t="s">
        <v>89</v>
      </c>
      <c r="F117" s="31">
        <v>47.31</v>
      </c>
      <c r="G117" s="32">
        <v>17.559999999999999</v>
      </c>
      <c r="H117" s="32">
        <f t="shared" ref="H117:H143" si="14">ROUND(G117*ROUND(1+(29.84/100),4),2)</f>
        <v>22.8</v>
      </c>
      <c r="I117" s="32">
        <f t="shared" ref="I117:I143" si="15">ROUND(ROUND(F117,2)*ROUND(H117,2),2)</f>
        <v>1078.67</v>
      </c>
      <c r="J117" s="38">
        <f t="shared" si="13"/>
        <v>6.6748531135661648E-2</v>
      </c>
    </row>
    <row r="118" spans="1:10" ht="16.5" x14ac:dyDescent="0.25">
      <c r="A118" s="40" t="s">
        <v>308</v>
      </c>
      <c r="B118" s="30" t="s">
        <v>309</v>
      </c>
      <c r="C118" s="29" t="s">
        <v>310</v>
      </c>
      <c r="D118" s="30" t="s">
        <v>39</v>
      </c>
      <c r="E118" s="30" t="s">
        <v>89</v>
      </c>
      <c r="F118" s="31">
        <v>48.91</v>
      </c>
      <c r="G118" s="32">
        <v>22.49</v>
      </c>
      <c r="H118" s="32">
        <f t="shared" si="14"/>
        <v>29.2</v>
      </c>
      <c r="I118" s="32">
        <f t="shared" si="15"/>
        <v>1428.17</v>
      </c>
      <c r="J118" s="38">
        <f t="shared" si="13"/>
        <v>8.8375730957584719E-2</v>
      </c>
    </row>
    <row r="119" spans="1:10" ht="16.5" x14ac:dyDescent="0.25">
      <c r="A119" s="40" t="s">
        <v>311</v>
      </c>
      <c r="B119" s="30" t="s">
        <v>312</v>
      </c>
      <c r="C119" s="29" t="s">
        <v>313</v>
      </c>
      <c r="D119" s="30" t="s">
        <v>39</v>
      </c>
      <c r="E119" s="30" t="s">
        <v>89</v>
      </c>
      <c r="F119" s="31">
        <v>26.34</v>
      </c>
      <c r="G119" s="32">
        <v>28.08</v>
      </c>
      <c r="H119" s="32">
        <f t="shared" si="14"/>
        <v>36.46</v>
      </c>
      <c r="I119" s="32">
        <f t="shared" si="15"/>
        <v>960.36</v>
      </c>
      <c r="J119" s="38">
        <f t="shared" si="13"/>
        <v>5.9427461004240428E-2</v>
      </c>
    </row>
    <row r="120" spans="1:10" ht="16.5" x14ac:dyDescent="0.25">
      <c r="A120" s="40" t="s">
        <v>314</v>
      </c>
      <c r="B120" s="30" t="s">
        <v>315</v>
      </c>
      <c r="C120" s="29" t="s">
        <v>316</v>
      </c>
      <c r="D120" s="30" t="s">
        <v>39</v>
      </c>
      <c r="E120" s="30" t="s">
        <v>89</v>
      </c>
      <c r="F120" s="31">
        <v>54.89</v>
      </c>
      <c r="G120" s="32">
        <v>23.21</v>
      </c>
      <c r="H120" s="32">
        <f t="shared" si="14"/>
        <v>30.14</v>
      </c>
      <c r="I120" s="32">
        <f t="shared" si="15"/>
        <v>1654.38</v>
      </c>
      <c r="J120" s="38">
        <f t="shared" si="13"/>
        <v>0.10237369625577418</v>
      </c>
    </row>
    <row r="121" spans="1:10" ht="16.5" x14ac:dyDescent="0.25">
      <c r="A121" s="40" t="s">
        <v>317</v>
      </c>
      <c r="B121" s="30" t="s">
        <v>318</v>
      </c>
      <c r="C121" s="29" t="s">
        <v>319</v>
      </c>
      <c r="D121" s="30" t="s">
        <v>39</v>
      </c>
      <c r="E121" s="30" t="s">
        <v>89</v>
      </c>
      <c r="F121" s="31">
        <v>18.52</v>
      </c>
      <c r="G121" s="32">
        <v>48.3</v>
      </c>
      <c r="H121" s="32">
        <f t="shared" si="14"/>
        <v>62.71</v>
      </c>
      <c r="I121" s="32">
        <f t="shared" si="15"/>
        <v>1161.3900000000001</v>
      </c>
      <c r="J121" s="38">
        <f t="shared" si="13"/>
        <v>7.1867277828850426E-2</v>
      </c>
    </row>
    <row r="122" spans="1:10" x14ac:dyDescent="0.25">
      <c r="A122" s="40" t="s">
        <v>320</v>
      </c>
      <c r="B122" s="30" t="s">
        <v>321</v>
      </c>
      <c r="C122" s="29" t="s">
        <v>322</v>
      </c>
      <c r="D122" s="30" t="s">
        <v>145</v>
      </c>
      <c r="E122" s="30" t="s">
        <v>138</v>
      </c>
      <c r="F122" s="31">
        <v>4</v>
      </c>
      <c r="G122" s="32">
        <v>477.05</v>
      </c>
      <c r="H122" s="32">
        <f t="shared" si="14"/>
        <v>619.4</v>
      </c>
      <c r="I122" s="32">
        <f t="shared" si="15"/>
        <v>2477.6</v>
      </c>
      <c r="J122" s="38">
        <f t="shared" si="13"/>
        <v>0.1533148791954122</v>
      </c>
    </row>
    <row r="123" spans="1:10" ht="16.5" x14ac:dyDescent="0.25">
      <c r="A123" s="40" t="s">
        <v>323</v>
      </c>
      <c r="B123" s="30" t="s">
        <v>324</v>
      </c>
      <c r="C123" s="29" t="s">
        <v>325</v>
      </c>
      <c r="D123" s="30" t="s">
        <v>39</v>
      </c>
      <c r="E123" s="30" t="s">
        <v>22</v>
      </c>
      <c r="F123" s="31">
        <v>4</v>
      </c>
      <c r="G123" s="32">
        <v>90.52</v>
      </c>
      <c r="H123" s="32">
        <f t="shared" si="14"/>
        <v>117.53</v>
      </c>
      <c r="I123" s="32">
        <f t="shared" si="15"/>
        <v>470.12</v>
      </c>
      <c r="J123" s="38">
        <f t="shared" si="13"/>
        <v>2.9091213677489181E-2</v>
      </c>
    </row>
    <row r="124" spans="1:10" ht="16.5" x14ac:dyDescent="0.25">
      <c r="A124" s="40" t="s">
        <v>326</v>
      </c>
      <c r="B124" s="30" t="s">
        <v>327</v>
      </c>
      <c r="C124" s="29" t="s">
        <v>328</v>
      </c>
      <c r="D124" s="30" t="s">
        <v>39</v>
      </c>
      <c r="E124" s="30" t="s">
        <v>22</v>
      </c>
      <c r="F124" s="31">
        <v>8</v>
      </c>
      <c r="G124" s="32">
        <v>61.24</v>
      </c>
      <c r="H124" s="32">
        <f t="shared" si="14"/>
        <v>79.510000000000005</v>
      </c>
      <c r="I124" s="32">
        <f t="shared" si="15"/>
        <v>636.08000000000004</v>
      </c>
      <c r="J124" s="38">
        <f t="shared" si="13"/>
        <v>3.9360884871899343E-2</v>
      </c>
    </row>
    <row r="125" spans="1:10" ht="16.5" x14ac:dyDescent="0.25">
      <c r="A125" s="40" t="s">
        <v>329</v>
      </c>
      <c r="B125" s="30" t="s">
        <v>330</v>
      </c>
      <c r="C125" s="29" t="s">
        <v>331</v>
      </c>
      <c r="D125" s="30" t="s">
        <v>39</v>
      </c>
      <c r="E125" s="30" t="s">
        <v>22</v>
      </c>
      <c r="F125" s="31">
        <v>4</v>
      </c>
      <c r="G125" s="32">
        <v>8.5</v>
      </c>
      <c r="H125" s="32">
        <f t="shared" si="14"/>
        <v>11.04</v>
      </c>
      <c r="I125" s="32">
        <f t="shared" si="15"/>
        <v>44.16</v>
      </c>
      <c r="J125" s="38">
        <f t="shared" si="13"/>
        <v>2.7326384667700205E-3</v>
      </c>
    </row>
    <row r="126" spans="1:10" ht="16.5" x14ac:dyDescent="0.25">
      <c r="A126" s="40" t="s">
        <v>332</v>
      </c>
      <c r="B126" s="30" t="s">
        <v>333</v>
      </c>
      <c r="C126" s="29" t="s">
        <v>334</v>
      </c>
      <c r="D126" s="30" t="s">
        <v>39</v>
      </c>
      <c r="E126" s="30" t="s">
        <v>22</v>
      </c>
      <c r="F126" s="31">
        <v>4</v>
      </c>
      <c r="G126" s="32">
        <v>14.15</v>
      </c>
      <c r="H126" s="32">
        <f t="shared" si="14"/>
        <v>18.37</v>
      </c>
      <c r="I126" s="32">
        <f t="shared" si="15"/>
        <v>73.48</v>
      </c>
      <c r="J126" s="38">
        <f t="shared" si="13"/>
        <v>4.5469717966091748E-3</v>
      </c>
    </row>
    <row r="127" spans="1:10" ht="16.5" x14ac:dyDescent="0.25">
      <c r="A127" s="40" t="s">
        <v>335</v>
      </c>
      <c r="B127" s="30" t="s">
        <v>336</v>
      </c>
      <c r="C127" s="29" t="s">
        <v>337</v>
      </c>
      <c r="D127" s="30" t="s">
        <v>39</v>
      </c>
      <c r="E127" s="30" t="s">
        <v>22</v>
      </c>
      <c r="F127" s="31">
        <v>20</v>
      </c>
      <c r="G127" s="32">
        <v>21.45</v>
      </c>
      <c r="H127" s="32">
        <f t="shared" si="14"/>
        <v>27.85</v>
      </c>
      <c r="I127" s="32">
        <f t="shared" si="15"/>
        <v>557</v>
      </c>
      <c r="J127" s="38">
        <f t="shared" si="13"/>
        <v>3.4467382834938894E-2</v>
      </c>
    </row>
    <row r="128" spans="1:10" ht="16.5" x14ac:dyDescent="0.25">
      <c r="A128" s="40" t="s">
        <v>338</v>
      </c>
      <c r="B128" s="30" t="s">
        <v>339</v>
      </c>
      <c r="C128" s="29" t="s">
        <v>340</v>
      </c>
      <c r="D128" s="30" t="s">
        <v>39</v>
      </c>
      <c r="E128" s="30" t="s">
        <v>22</v>
      </c>
      <c r="F128" s="31">
        <v>4</v>
      </c>
      <c r="G128" s="32">
        <v>25.77</v>
      </c>
      <c r="H128" s="32">
        <f t="shared" si="14"/>
        <v>33.46</v>
      </c>
      <c r="I128" s="32">
        <f t="shared" si="15"/>
        <v>133.84</v>
      </c>
      <c r="J128" s="38">
        <f t="shared" si="13"/>
        <v>8.2820727443953714E-3</v>
      </c>
    </row>
    <row r="129" spans="1:10" ht="16.5" x14ac:dyDescent="0.25">
      <c r="A129" s="40" t="s">
        <v>341</v>
      </c>
      <c r="B129" s="30" t="s">
        <v>342</v>
      </c>
      <c r="C129" s="29" t="s">
        <v>343</v>
      </c>
      <c r="D129" s="30" t="s">
        <v>39</v>
      </c>
      <c r="E129" s="30" t="s">
        <v>22</v>
      </c>
      <c r="F129" s="31">
        <v>40</v>
      </c>
      <c r="G129" s="32">
        <v>8.2899999999999991</v>
      </c>
      <c r="H129" s="32">
        <f t="shared" si="14"/>
        <v>10.76</v>
      </c>
      <c r="I129" s="32">
        <f t="shared" si="15"/>
        <v>430.4</v>
      </c>
      <c r="J129" s="38">
        <f t="shared" si="13"/>
        <v>2.6633324186997664E-2</v>
      </c>
    </row>
    <row r="130" spans="1:10" ht="16.5" x14ac:dyDescent="0.25">
      <c r="A130" s="40" t="s">
        <v>344</v>
      </c>
      <c r="B130" s="30" t="s">
        <v>345</v>
      </c>
      <c r="C130" s="29" t="s">
        <v>346</v>
      </c>
      <c r="D130" s="30" t="s">
        <v>39</v>
      </c>
      <c r="E130" s="30" t="s">
        <v>22</v>
      </c>
      <c r="F130" s="31">
        <v>20</v>
      </c>
      <c r="G130" s="32">
        <v>13.51</v>
      </c>
      <c r="H130" s="32">
        <f t="shared" si="14"/>
        <v>17.54</v>
      </c>
      <c r="I130" s="32">
        <f t="shared" si="15"/>
        <v>350.8</v>
      </c>
      <c r="J130" s="38">
        <f t="shared" si="13"/>
        <v>2.1707644342004603E-2</v>
      </c>
    </row>
    <row r="131" spans="1:10" ht="16.5" x14ac:dyDescent="0.25">
      <c r="A131" s="40" t="s">
        <v>347</v>
      </c>
      <c r="B131" s="30" t="s">
        <v>348</v>
      </c>
      <c r="C131" s="29" t="s">
        <v>349</v>
      </c>
      <c r="D131" s="30" t="s">
        <v>39</v>
      </c>
      <c r="E131" s="30" t="s">
        <v>22</v>
      </c>
      <c r="F131" s="31">
        <v>12</v>
      </c>
      <c r="G131" s="32">
        <v>25.03</v>
      </c>
      <c r="H131" s="32">
        <f t="shared" si="14"/>
        <v>32.5</v>
      </c>
      <c r="I131" s="32">
        <f t="shared" si="15"/>
        <v>390</v>
      </c>
      <c r="J131" s="38">
        <f t="shared" si="13"/>
        <v>2.4133356024463499E-2</v>
      </c>
    </row>
    <row r="132" spans="1:10" ht="16.5" x14ac:dyDescent="0.25">
      <c r="A132" s="40" t="s">
        <v>350</v>
      </c>
      <c r="B132" s="30" t="s">
        <v>351</v>
      </c>
      <c r="C132" s="29" t="s">
        <v>352</v>
      </c>
      <c r="D132" s="30" t="s">
        <v>39</v>
      </c>
      <c r="E132" s="30" t="s">
        <v>22</v>
      </c>
      <c r="F132" s="31">
        <v>12</v>
      </c>
      <c r="G132" s="32">
        <v>43.43</v>
      </c>
      <c r="H132" s="32">
        <f t="shared" si="14"/>
        <v>56.39</v>
      </c>
      <c r="I132" s="32">
        <f t="shared" si="15"/>
        <v>676.68</v>
      </c>
      <c r="J132" s="38">
        <f t="shared" si="13"/>
        <v>4.1873229114446048E-2</v>
      </c>
    </row>
    <row r="133" spans="1:10" ht="16.5" x14ac:dyDescent="0.25">
      <c r="A133" s="40" t="s">
        <v>353</v>
      </c>
      <c r="B133" s="30" t="s">
        <v>354</v>
      </c>
      <c r="C133" s="29" t="s">
        <v>355</v>
      </c>
      <c r="D133" s="30" t="s">
        <v>39</v>
      </c>
      <c r="E133" s="30" t="s">
        <v>22</v>
      </c>
      <c r="F133" s="31">
        <v>12</v>
      </c>
      <c r="G133" s="32">
        <v>12.17</v>
      </c>
      <c r="H133" s="32">
        <f t="shared" si="14"/>
        <v>15.8</v>
      </c>
      <c r="I133" s="32">
        <f t="shared" si="15"/>
        <v>189.6</v>
      </c>
      <c r="J133" s="38">
        <f t="shared" si="13"/>
        <v>1.1732523851893023E-2</v>
      </c>
    </row>
    <row r="134" spans="1:10" ht="16.5" x14ac:dyDescent="0.25">
      <c r="A134" s="40" t="s">
        <v>356</v>
      </c>
      <c r="B134" s="30" t="s">
        <v>357</v>
      </c>
      <c r="C134" s="29" t="s">
        <v>358</v>
      </c>
      <c r="D134" s="30" t="s">
        <v>39</v>
      </c>
      <c r="E134" s="30" t="s">
        <v>22</v>
      </c>
      <c r="F134" s="31">
        <v>8</v>
      </c>
      <c r="G134" s="32">
        <v>46.44</v>
      </c>
      <c r="H134" s="32">
        <f t="shared" si="14"/>
        <v>60.3</v>
      </c>
      <c r="I134" s="32">
        <f t="shared" si="15"/>
        <v>482.4</v>
      </c>
      <c r="J134" s="38">
        <f t="shared" si="13"/>
        <v>2.9851104990259465E-2</v>
      </c>
    </row>
    <row r="135" spans="1:10" ht="16.5" x14ac:dyDescent="0.25">
      <c r="A135" s="40" t="s">
        <v>359</v>
      </c>
      <c r="B135" s="30" t="s">
        <v>360</v>
      </c>
      <c r="C135" s="29" t="s">
        <v>361</v>
      </c>
      <c r="D135" s="30" t="s">
        <v>39</v>
      </c>
      <c r="E135" s="30" t="s">
        <v>22</v>
      </c>
      <c r="F135" s="31">
        <v>24</v>
      </c>
      <c r="G135" s="32">
        <v>7.64</v>
      </c>
      <c r="H135" s="32">
        <f t="shared" si="14"/>
        <v>9.92</v>
      </c>
      <c r="I135" s="32">
        <f t="shared" si="15"/>
        <v>238.08</v>
      </c>
      <c r="J135" s="38">
        <f t="shared" si="13"/>
        <v>1.4732485646934027E-2</v>
      </c>
    </row>
    <row r="136" spans="1:10" ht="16.5" x14ac:dyDescent="0.25">
      <c r="A136" s="40" t="s">
        <v>362</v>
      </c>
      <c r="B136" s="30" t="s">
        <v>363</v>
      </c>
      <c r="C136" s="29" t="s">
        <v>364</v>
      </c>
      <c r="D136" s="30" t="s">
        <v>39</v>
      </c>
      <c r="E136" s="30" t="s">
        <v>22</v>
      </c>
      <c r="F136" s="31">
        <v>28</v>
      </c>
      <c r="G136" s="32">
        <v>12.78</v>
      </c>
      <c r="H136" s="32">
        <f t="shared" si="14"/>
        <v>16.59</v>
      </c>
      <c r="I136" s="32">
        <f t="shared" si="15"/>
        <v>464.52</v>
      </c>
      <c r="J136" s="38">
        <f t="shared" si="13"/>
        <v>2.8744683437137909E-2</v>
      </c>
    </row>
    <row r="137" spans="1:10" ht="16.5" x14ac:dyDescent="0.25">
      <c r="A137" s="40" t="s">
        <v>365</v>
      </c>
      <c r="B137" s="30" t="s">
        <v>366</v>
      </c>
      <c r="C137" s="29" t="s">
        <v>367</v>
      </c>
      <c r="D137" s="30" t="s">
        <v>39</v>
      </c>
      <c r="E137" s="30" t="s">
        <v>22</v>
      </c>
      <c r="F137" s="31">
        <v>38</v>
      </c>
      <c r="G137" s="32">
        <v>14.57</v>
      </c>
      <c r="H137" s="32">
        <f t="shared" si="14"/>
        <v>18.920000000000002</v>
      </c>
      <c r="I137" s="32">
        <f t="shared" si="15"/>
        <v>718.96</v>
      </c>
      <c r="J137" s="38">
        <f t="shared" si="13"/>
        <v>4.4489532429098151E-2</v>
      </c>
    </row>
    <row r="138" spans="1:10" ht="16.5" x14ac:dyDescent="0.25">
      <c r="A138" s="40" t="s">
        <v>368</v>
      </c>
      <c r="B138" s="30" t="s">
        <v>369</v>
      </c>
      <c r="C138" s="29" t="s">
        <v>370</v>
      </c>
      <c r="D138" s="30" t="s">
        <v>39</v>
      </c>
      <c r="E138" s="30" t="s">
        <v>22</v>
      </c>
      <c r="F138" s="31">
        <v>6</v>
      </c>
      <c r="G138" s="32">
        <v>9.5299999999999994</v>
      </c>
      <c r="H138" s="32">
        <f t="shared" si="14"/>
        <v>12.37</v>
      </c>
      <c r="I138" s="32">
        <f t="shared" si="15"/>
        <v>74.22</v>
      </c>
      <c r="J138" s="38">
        <f t="shared" si="13"/>
        <v>4.5927632926555922E-3</v>
      </c>
    </row>
    <row r="139" spans="1:10" x14ac:dyDescent="0.25">
      <c r="A139" s="40" t="s">
        <v>371</v>
      </c>
      <c r="B139" s="30" t="s">
        <v>372</v>
      </c>
      <c r="C139" s="29" t="s">
        <v>373</v>
      </c>
      <c r="D139" s="30" t="s">
        <v>197</v>
      </c>
      <c r="E139" s="30" t="s">
        <v>22</v>
      </c>
      <c r="F139" s="31">
        <v>8</v>
      </c>
      <c r="G139" s="32">
        <v>26.57</v>
      </c>
      <c r="H139" s="32">
        <f t="shared" si="14"/>
        <v>34.5</v>
      </c>
      <c r="I139" s="32">
        <f t="shared" si="15"/>
        <v>276</v>
      </c>
      <c r="J139" s="38">
        <f t="shared" si="13"/>
        <v>1.7078990417312631E-2</v>
      </c>
    </row>
    <row r="140" spans="1:10" ht="16.5" x14ac:dyDescent="0.25">
      <c r="A140" s="40" t="s">
        <v>374</v>
      </c>
      <c r="B140" s="30" t="s">
        <v>375</v>
      </c>
      <c r="C140" s="29" t="s">
        <v>376</v>
      </c>
      <c r="D140" s="30" t="s">
        <v>39</v>
      </c>
      <c r="E140" s="30" t="s">
        <v>22</v>
      </c>
      <c r="F140" s="31">
        <v>2</v>
      </c>
      <c r="G140" s="32">
        <v>39.4</v>
      </c>
      <c r="H140" s="32">
        <f t="shared" si="14"/>
        <v>51.16</v>
      </c>
      <c r="I140" s="32">
        <f t="shared" si="15"/>
        <v>102.32</v>
      </c>
      <c r="J140" s="38">
        <f t="shared" si="13"/>
        <v>6.3316025344182184E-3</v>
      </c>
    </row>
    <row r="141" spans="1:10" ht="16.5" x14ac:dyDescent="0.25">
      <c r="A141" s="40" t="s">
        <v>377</v>
      </c>
      <c r="B141" s="30" t="s">
        <v>378</v>
      </c>
      <c r="C141" s="29" t="s">
        <v>379</v>
      </c>
      <c r="D141" s="30" t="s">
        <v>39</v>
      </c>
      <c r="E141" s="30" t="s">
        <v>22</v>
      </c>
      <c r="F141" s="31">
        <v>2</v>
      </c>
      <c r="G141" s="32">
        <v>9927.57</v>
      </c>
      <c r="H141" s="32">
        <f t="shared" si="14"/>
        <v>12889.96</v>
      </c>
      <c r="I141" s="32">
        <f t="shared" si="15"/>
        <v>25779.919999999998</v>
      </c>
      <c r="J141" s="38">
        <f t="shared" si="13"/>
        <v>1.5952717631850948</v>
      </c>
    </row>
    <row r="142" spans="1:10" ht="16.5" x14ac:dyDescent="0.25">
      <c r="A142" s="40" t="s">
        <v>380</v>
      </c>
      <c r="B142" s="30" t="s">
        <v>381</v>
      </c>
      <c r="C142" s="29" t="s">
        <v>382</v>
      </c>
      <c r="D142" s="30" t="s">
        <v>39</v>
      </c>
      <c r="E142" s="30" t="s">
        <v>22</v>
      </c>
      <c r="F142" s="31">
        <v>2</v>
      </c>
      <c r="G142" s="32">
        <v>13539.24</v>
      </c>
      <c r="H142" s="32">
        <f t="shared" si="14"/>
        <v>17579.349999999999</v>
      </c>
      <c r="I142" s="32">
        <f t="shared" si="15"/>
        <v>35158.699999999997</v>
      </c>
      <c r="J142" s="38">
        <f t="shared" ref="J142:J173" si="16">I142/VALOR_TOTAL*100</f>
        <v>2.1756344216853969</v>
      </c>
    </row>
    <row r="143" spans="1:10" ht="16.5" x14ac:dyDescent="0.25">
      <c r="A143" s="40" t="s">
        <v>383</v>
      </c>
      <c r="B143" s="30" t="s">
        <v>384</v>
      </c>
      <c r="C143" s="29" t="s">
        <v>385</v>
      </c>
      <c r="D143" s="30" t="s">
        <v>39</v>
      </c>
      <c r="E143" s="30" t="s">
        <v>22</v>
      </c>
      <c r="F143" s="31">
        <v>2</v>
      </c>
      <c r="G143" s="32">
        <v>7932.42</v>
      </c>
      <c r="H143" s="32">
        <f t="shared" si="14"/>
        <v>10299.450000000001</v>
      </c>
      <c r="I143" s="32">
        <f t="shared" si="15"/>
        <v>20598.900000000001</v>
      </c>
      <c r="J143" s="38">
        <f t="shared" si="16"/>
        <v>1.2746681728521057</v>
      </c>
    </row>
    <row r="144" spans="1:10" ht="20.100000000000001" customHeight="1" x14ac:dyDescent="0.25">
      <c r="A144" s="40" t="s">
        <v>386</v>
      </c>
      <c r="B144" s="74" t="s">
        <v>387</v>
      </c>
      <c r="C144" s="74"/>
      <c r="D144" s="74"/>
      <c r="E144" s="74"/>
      <c r="F144" s="74"/>
      <c r="G144" s="74">
        <f>ROUND(F145*G145,2)+ROUND(F146*G146,2)</f>
        <v>10738.16</v>
      </c>
      <c r="H144" s="74"/>
      <c r="I144" s="32">
        <f>ROUND(SUM(I145:I146),2)</f>
        <v>13942.48</v>
      </c>
      <c r="J144" s="38">
        <f t="shared" si="16"/>
        <v>0.8627662402665689</v>
      </c>
    </row>
    <row r="145" spans="1:10" x14ac:dyDescent="0.25">
      <c r="A145" s="40" t="s">
        <v>388</v>
      </c>
      <c r="B145" s="30" t="s">
        <v>389</v>
      </c>
      <c r="C145" s="29" t="s">
        <v>390</v>
      </c>
      <c r="D145" s="30" t="s">
        <v>16</v>
      </c>
      <c r="E145" s="30" t="s">
        <v>391</v>
      </c>
      <c r="F145" s="31">
        <v>8</v>
      </c>
      <c r="G145" s="32">
        <v>1110.1400000000001</v>
      </c>
      <c r="H145" s="32">
        <f>ROUND(G145*ROUND(1+(29.84/100),4),2)</f>
        <v>1441.41</v>
      </c>
      <c r="I145" s="32">
        <f>ROUND(ROUND(F145,2)*ROUND(H145,2),2)</f>
        <v>11531.28</v>
      </c>
      <c r="J145" s="38">
        <f t="shared" si="16"/>
        <v>0.71356021963532168</v>
      </c>
    </row>
    <row r="146" spans="1:10" x14ac:dyDescent="0.25">
      <c r="A146" s="40" t="s">
        <v>392</v>
      </c>
      <c r="B146" s="30" t="s">
        <v>393</v>
      </c>
      <c r="C146" s="29" t="s">
        <v>394</v>
      </c>
      <c r="D146" s="30" t="s">
        <v>16</v>
      </c>
      <c r="E146" s="30" t="s">
        <v>391</v>
      </c>
      <c r="F146" s="31">
        <v>8</v>
      </c>
      <c r="G146" s="32">
        <v>232.13</v>
      </c>
      <c r="H146" s="32">
        <f>ROUND(G146*ROUND(1+(29.84/100),4),2)</f>
        <v>301.39999999999998</v>
      </c>
      <c r="I146" s="32">
        <f>ROUND(ROUND(F146,2)*ROUND(H146,2),2)</f>
        <v>2411.1999999999998</v>
      </c>
      <c r="J146" s="38">
        <f t="shared" si="16"/>
        <v>0.14920602063124713</v>
      </c>
    </row>
    <row r="147" spans="1:10" ht="20.100000000000001" customHeight="1" x14ac:dyDescent="0.25">
      <c r="A147" s="40" t="s">
        <v>19</v>
      </c>
      <c r="B147" s="74" t="s">
        <v>395</v>
      </c>
      <c r="C147" s="74"/>
      <c r="D147" s="74"/>
      <c r="E147" s="74"/>
      <c r="F147" s="74"/>
      <c r="G147" s="74">
        <f>ROUND(F148*G148,2)+ROUND(F149*G149,2)+ROUND(F150*G150,2)+ROUND(F151*G151,2)+ROUND(F152*G152,2)+ROUND(F153*G153,2)+ROUND(F154*G154,2)+ROUND(F155*G155,2)+ROUND(F156*G156,2)+ROUND(F157*G157,2)+ROUND(F158*G158,2)+ROUND(F159*G159,2)+ROUND(F160*G160,2)+ROUND(F161*G161,2)</f>
        <v>32257.719999999998</v>
      </c>
      <c r="H147" s="74"/>
      <c r="I147" s="32">
        <f>ROUND(SUM(I148:I161),2)</f>
        <v>41883.32</v>
      </c>
      <c r="J147" s="38">
        <f t="shared" si="16"/>
        <v>2.5917565975552117</v>
      </c>
    </row>
    <row r="148" spans="1:10" x14ac:dyDescent="0.25">
      <c r="A148" s="40" t="s">
        <v>396</v>
      </c>
      <c r="B148" s="30" t="s">
        <v>397</v>
      </c>
      <c r="C148" s="29" t="s">
        <v>398</v>
      </c>
      <c r="D148" s="30" t="s">
        <v>16</v>
      </c>
      <c r="E148" s="30" t="s">
        <v>138</v>
      </c>
      <c r="F148" s="31">
        <v>4</v>
      </c>
      <c r="G148" s="32">
        <v>1189.56</v>
      </c>
      <c r="H148" s="32">
        <f t="shared" ref="H148:H161" si="17">ROUND(G148*ROUND(1+(29.84/100),4),2)</f>
        <v>1544.52</v>
      </c>
      <c r="I148" s="32">
        <f t="shared" ref="I148:I161" si="18">ROUND(ROUND(F148,2)*ROUND(H148,2),2)</f>
        <v>6178.08</v>
      </c>
      <c r="J148" s="38">
        <f t="shared" si="16"/>
        <v>0.38230206201953193</v>
      </c>
    </row>
    <row r="149" spans="1:10" x14ac:dyDescent="0.25">
      <c r="A149" s="40" t="s">
        <v>399</v>
      </c>
      <c r="B149" s="30" t="s">
        <v>400</v>
      </c>
      <c r="C149" s="29" t="s">
        <v>401</v>
      </c>
      <c r="D149" s="30" t="s">
        <v>16</v>
      </c>
      <c r="E149" s="30" t="s">
        <v>138</v>
      </c>
      <c r="F149" s="31">
        <v>4</v>
      </c>
      <c r="G149" s="32">
        <v>1080.2</v>
      </c>
      <c r="H149" s="32">
        <f t="shared" si="17"/>
        <v>1402.53</v>
      </c>
      <c r="I149" s="32">
        <f t="shared" si="18"/>
        <v>5610.12</v>
      </c>
      <c r="J149" s="38">
        <f t="shared" si="16"/>
        <v>0.34715646999990557</v>
      </c>
    </row>
    <row r="150" spans="1:10" ht="16.5" x14ac:dyDescent="0.25">
      <c r="A150" s="40" t="s">
        <v>402</v>
      </c>
      <c r="B150" s="30" t="s">
        <v>403</v>
      </c>
      <c r="C150" s="29" t="s">
        <v>404</v>
      </c>
      <c r="D150" s="30" t="s">
        <v>39</v>
      </c>
      <c r="E150" s="30" t="s">
        <v>22</v>
      </c>
      <c r="F150" s="31">
        <v>16</v>
      </c>
      <c r="G150" s="32">
        <v>316.95999999999998</v>
      </c>
      <c r="H150" s="32">
        <f t="shared" si="17"/>
        <v>411.54</v>
      </c>
      <c r="I150" s="32">
        <f t="shared" si="18"/>
        <v>6584.64</v>
      </c>
      <c r="J150" s="38">
        <f t="shared" si="16"/>
        <v>0.40746015746903419</v>
      </c>
    </row>
    <row r="151" spans="1:10" x14ac:dyDescent="0.25">
      <c r="A151" s="40" t="s">
        <v>405</v>
      </c>
      <c r="B151" s="30" t="s">
        <v>406</v>
      </c>
      <c r="C151" s="29" t="s">
        <v>407</v>
      </c>
      <c r="D151" s="30" t="s">
        <v>16</v>
      </c>
      <c r="E151" s="30" t="s">
        <v>138</v>
      </c>
      <c r="F151" s="31">
        <v>20</v>
      </c>
      <c r="G151" s="32">
        <v>76.42</v>
      </c>
      <c r="H151" s="32">
        <f t="shared" si="17"/>
        <v>99.22</v>
      </c>
      <c r="I151" s="32">
        <f t="shared" si="18"/>
        <v>1984.4</v>
      </c>
      <c r="J151" s="38">
        <f t="shared" si="16"/>
        <v>0.12279546588447532</v>
      </c>
    </row>
    <row r="152" spans="1:10" x14ac:dyDescent="0.25">
      <c r="A152" s="40" t="s">
        <v>408</v>
      </c>
      <c r="B152" s="30" t="s">
        <v>409</v>
      </c>
      <c r="C152" s="29" t="s">
        <v>410</v>
      </c>
      <c r="D152" s="30" t="s">
        <v>39</v>
      </c>
      <c r="E152" s="30" t="s">
        <v>22</v>
      </c>
      <c r="F152" s="31">
        <v>8</v>
      </c>
      <c r="G152" s="32">
        <v>58.37</v>
      </c>
      <c r="H152" s="32">
        <f t="shared" si="17"/>
        <v>75.790000000000006</v>
      </c>
      <c r="I152" s="32">
        <f t="shared" si="18"/>
        <v>606.32000000000005</v>
      </c>
      <c r="J152" s="38">
        <f t="shared" si="16"/>
        <v>3.751932416603259E-2</v>
      </c>
    </row>
    <row r="153" spans="1:10" ht="16.5" x14ac:dyDescent="0.25">
      <c r="A153" s="40" t="s">
        <v>411</v>
      </c>
      <c r="B153" s="30" t="s">
        <v>412</v>
      </c>
      <c r="C153" s="29" t="s">
        <v>413</v>
      </c>
      <c r="D153" s="30" t="s">
        <v>39</v>
      </c>
      <c r="E153" s="30" t="s">
        <v>22</v>
      </c>
      <c r="F153" s="31">
        <v>16</v>
      </c>
      <c r="G153" s="32">
        <v>53.23</v>
      </c>
      <c r="H153" s="32">
        <f t="shared" si="17"/>
        <v>69.11</v>
      </c>
      <c r="I153" s="32">
        <f t="shared" si="18"/>
        <v>1105.76</v>
      </c>
      <c r="J153" s="38">
        <f t="shared" si="16"/>
        <v>6.8424871173360921E-2</v>
      </c>
    </row>
    <row r="154" spans="1:10" x14ac:dyDescent="0.25">
      <c r="A154" s="40" t="s">
        <v>414</v>
      </c>
      <c r="B154" s="30" t="s">
        <v>415</v>
      </c>
      <c r="C154" s="29" t="s">
        <v>416</v>
      </c>
      <c r="D154" s="30" t="s">
        <v>39</v>
      </c>
      <c r="E154" s="30" t="s">
        <v>22</v>
      </c>
      <c r="F154" s="31">
        <v>4</v>
      </c>
      <c r="G154" s="32">
        <v>32.99</v>
      </c>
      <c r="H154" s="32">
        <f t="shared" si="17"/>
        <v>42.83</v>
      </c>
      <c r="I154" s="32">
        <f t="shared" si="18"/>
        <v>171.32</v>
      </c>
      <c r="J154" s="38">
        <f t="shared" si="16"/>
        <v>1.0601350138746376E-2</v>
      </c>
    </row>
    <row r="155" spans="1:10" x14ac:dyDescent="0.25">
      <c r="A155" s="40" t="s">
        <v>417</v>
      </c>
      <c r="B155" s="30" t="s">
        <v>418</v>
      </c>
      <c r="C155" s="29" t="s">
        <v>419</v>
      </c>
      <c r="D155" s="30" t="s">
        <v>39</v>
      </c>
      <c r="E155" s="30" t="s">
        <v>22</v>
      </c>
      <c r="F155" s="31">
        <v>16</v>
      </c>
      <c r="G155" s="32">
        <v>46.51</v>
      </c>
      <c r="H155" s="32">
        <f t="shared" si="17"/>
        <v>60.39</v>
      </c>
      <c r="I155" s="32">
        <f t="shared" si="18"/>
        <v>966.24</v>
      </c>
      <c r="J155" s="38">
        <f t="shared" si="16"/>
        <v>5.9791317756609265E-2</v>
      </c>
    </row>
    <row r="156" spans="1:10" x14ac:dyDescent="0.25">
      <c r="A156" s="40" t="s">
        <v>420</v>
      </c>
      <c r="B156" s="30" t="s">
        <v>421</v>
      </c>
      <c r="C156" s="29" t="s">
        <v>422</v>
      </c>
      <c r="D156" s="30" t="s">
        <v>16</v>
      </c>
      <c r="E156" s="30" t="s">
        <v>138</v>
      </c>
      <c r="F156" s="31">
        <v>12</v>
      </c>
      <c r="G156" s="32">
        <v>146.6</v>
      </c>
      <c r="H156" s="32">
        <f t="shared" si="17"/>
        <v>190.35</v>
      </c>
      <c r="I156" s="32">
        <f t="shared" si="18"/>
        <v>2284.1999999999998</v>
      </c>
      <c r="J156" s="38">
        <f t="shared" si="16"/>
        <v>0.14134720982328083</v>
      </c>
    </row>
    <row r="157" spans="1:10" ht="16.5" x14ac:dyDescent="0.25">
      <c r="A157" s="40" t="s">
        <v>423</v>
      </c>
      <c r="B157" s="30" t="s">
        <v>424</v>
      </c>
      <c r="C157" s="29" t="s">
        <v>425</v>
      </c>
      <c r="D157" s="30" t="s">
        <v>39</v>
      </c>
      <c r="E157" s="30" t="s">
        <v>22</v>
      </c>
      <c r="F157" s="31">
        <v>8</v>
      </c>
      <c r="G157" s="32">
        <v>291.24</v>
      </c>
      <c r="H157" s="32">
        <f t="shared" si="17"/>
        <v>378.15</v>
      </c>
      <c r="I157" s="32">
        <f t="shared" si="18"/>
        <v>3025.2</v>
      </c>
      <c r="J157" s="38">
        <f t="shared" si="16"/>
        <v>0.18720058626976147</v>
      </c>
    </row>
    <row r="158" spans="1:10" ht="16.5" x14ac:dyDescent="0.25">
      <c r="A158" s="40" t="s">
        <v>426</v>
      </c>
      <c r="B158" s="30" t="s">
        <v>427</v>
      </c>
      <c r="C158" s="29" t="s">
        <v>428</v>
      </c>
      <c r="D158" s="30" t="s">
        <v>39</v>
      </c>
      <c r="E158" s="30" t="s">
        <v>22</v>
      </c>
      <c r="F158" s="31">
        <v>4</v>
      </c>
      <c r="G158" s="32">
        <v>266.55</v>
      </c>
      <c r="H158" s="32">
        <f t="shared" si="17"/>
        <v>346.09</v>
      </c>
      <c r="I158" s="32">
        <f t="shared" si="18"/>
        <v>1384.36</v>
      </c>
      <c r="J158" s="38">
        <f t="shared" si="16"/>
        <v>8.5664750630836631E-2</v>
      </c>
    </row>
    <row r="159" spans="1:10" x14ac:dyDescent="0.25">
      <c r="A159" s="40" t="s">
        <v>429</v>
      </c>
      <c r="B159" s="30" t="s">
        <v>430</v>
      </c>
      <c r="C159" s="29" t="s">
        <v>431</v>
      </c>
      <c r="D159" s="30" t="s">
        <v>145</v>
      </c>
      <c r="E159" s="30" t="s">
        <v>138</v>
      </c>
      <c r="F159" s="31">
        <v>16</v>
      </c>
      <c r="G159" s="32">
        <v>87.1</v>
      </c>
      <c r="H159" s="32">
        <f t="shared" si="17"/>
        <v>113.09</v>
      </c>
      <c r="I159" s="32">
        <f t="shared" si="18"/>
        <v>1809.44</v>
      </c>
      <c r="J159" s="38">
        <f t="shared" si="16"/>
        <v>0.1119688710895006</v>
      </c>
    </row>
    <row r="160" spans="1:10" x14ac:dyDescent="0.25">
      <c r="A160" s="40" t="s">
        <v>432</v>
      </c>
      <c r="B160" s="30" t="s">
        <v>433</v>
      </c>
      <c r="C160" s="29" t="s">
        <v>434</v>
      </c>
      <c r="D160" s="30" t="s">
        <v>197</v>
      </c>
      <c r="E160" s="30" t="s">
        <v>22</v>
      </c>
      <c r="F160" s="31">
        <v>4</v>
      </c>
      <c r="G160" s="32">
        <v>296.99</v>
      </c>
      <c r="H160" s="32">
        <f t="shared" si="17"/>
        <v>385.61</v>
      </c>
      <c r="I160" s="32">
        <f t="shared" si="18"/>
        <v>1542.44</v>
      </c>
      <c r="J160" s="38">
        <f t="shared" si="16"/>
        <v>9.5446804272752511E-2</v>
      </c>
    </row>
    <row r="161" spans="1:10" x14ac:dyDescent="0.25">
      <c r="A161" s="40" t="s">
        <v>435</v>
      </c>
      <c r="B161" s="30" t="s">
        <v>436</v>
      </c>
      <c r="C161" s="29" t="s">
        <v>437</v>
      </c>
      <c r="D161" s="30" t="s">
        <v>16</v>
      </c>
      <c r="E161" s="30" t="s">
        <v>138</v>
      </c>
      <c r="F161" s="31">
        <v>8</v>
      </c>
      <c r="G161" s="32">
        <v>830.91</v>
      </c>
      <c r="H161" s="32">
        <f t="shared" si="17"/>
        <v>1078.8499999999999</v>
      </c>
      <c r="I161" s="32">
        <f t="shared" si="18"/>
        <v>8630.7999999999993</v>
      </c>
      <c r="J161" s="38">
        <f t="shared" si="16"/>
        <v>0.53407735686138347</v>
      </c>
    </row>
    <row r="162" spans="1:10" ht="20.100000000000001" customHeight="1" x14ac:dyDescent="0.25">
      <c r="A162" s="40" t="s">
        <v>438</v>
      </c>
      <c r="B162" s="74" t="s">
        <v>439</v>
      </c>
      <c r="C162" s="74"/>
      <c r="D162" s="74"/>
      <c r="E162" s="74"/>
      <c r="F162" s="74"/>
      <c r="G162" s="74">
        <f>ROUND(F163*G163,2)+ROUND(F165*G165,2)+ROUND(F167*G167,2)</f>
        <v>0</v>
      </c>
      <c r="H162" s="74"/>
      <c r="I162" s="32">
        <f>ROUND(I163+I165+I167,2)</f>
        <v>47762.46</v>
      </c>
      <c r="J162" s="38">
        <f t="shared" si="16"/>
        <v>2.9555601327799921</v>
      </c>
    </row>
    <row r="163" spans="1:10" ht="20.100000000000001" customHeight="1" x14ac:dyDescent="0.25">
      <c r="A163" s="40" t="s">
        <v>440</v>
      </c>
      <c r="B163" s="74" t="s">
        <v>441</v>
      </c>
      <c r="C163" s="74"/>
      <c r="D163" s="74"/>
      <c r="E163" s="74"/>
      <c r="F163" s="74"/>
      <c r="G163" s="74">
        <f>ROUND(F164*G164,2)</f>
        <v>10463.870000000001</v>
      </c>
      <c r="H163" s="74"/>
      <c r="I163" s="32">
        <f>ROUND(SUM(I164:I164),2)</f>
        <v>13586.23</v>
      </c>
      <c r="J163" s="38">
        <f t="shared" si="16"/>
        <v>0.84072134774422236</v>
      </c>
    </row>
    <row r="164" spans="1:10" x14ac:dyDescent="0.25">
      <c r="A164" s="40" t="s">
        <v>442</v>
      </c>
      <c r="B164" s="30" t="s">
        <v>443</v>
      </c>
      <c r="C164" s="29" t="s">
        <v>444</v>
      </c>
      <c r="D164" s="30" t="s">
        <v>16</v>
      </c>
      <c r="E164" s="30" t="s">
        <v>26</v>
      </c>
      <c r="F164" s="31">
        <v>22.68</v>
      </c>
      <c r="G164" s="32">
        <v>461.37</v>
      </c>
      <c r="H164" s="32">
        <f>ROUND(G164*ROUND(1+(29.84/100),4),2)</f>
        <v>599.04</v>
      </c>
      <c r="I164" s="32">
        <f>ROUND(ROUND(F164,2)*ROUND(H164,2),2)</f>
        <v>13586.23</v>
      </c>
      <c r="J164" s="38">
        <f t="shared" si="16"/>
        <v>0.84072134774422236</v>
      </c>
    </row>
    <row r="165" spans="1:10" ht="20.100000000000001" customHeight="1" x14ac:dyDescent="0.25">
      <c r="A165" s="40" t="s">
        <v>445</v>
      </c>
      <c r="B165" s="74" t="s">
        <v>446</v>
      </c>
      <c r="C165" s="74"/>
      <c r="D165" s="74"/>
      <c r="E165" s="74"/>
      <c r="F165" s="74"/>
      <c r="G165" s="74">
        <f>ROUND(F166*G166,2)</f>
        <v>9791.5</v>
      </c>
      <c r="H165" s="74"/>
      <c r="I165" s="32">
        <f>ROUND(SUM(I166:I166),2)</f>
        <v>12713.18</v>
      </c>
      <c r="J165" s="38">
        <f t="shared" si="16"/>
        <v>0.78669666446945874</v>
      </c>
    </row>
    <row r="166" spans="1:10" ht="16.5" x14ac:dyDescent="0.25">
      <c r="A166" s="40" t="s">
        <v>447</v>
      </c>
      <c r="B166" s="30" t="s">
        <v>448</v>
      </c>
      <c r="C166" s="29" t="s">
        <v>449</v>
      </c>
      <c r="D166" s="30" t="s">
        <v>39</v>
      </c>
      <c r="E166" s="30" t="s">
        <v>40</v>
      </c>
      <c r="F166" s="31">
        <v>19.8</v>
      </c>
      <c r="G166" s="32">
        <v>494.52</v>
      </c>
      <c r="H166" s="32">
        <f>ROUND(G166*ROUND(1+(29.84/100),4),2)</f>
        <v>642.08000000000004</v>
      </c>
      <c r="I166" s="32">
        <f>ROUND(ROUND(F166,2)*ROUND(H166,2),2)</f>
        <v>12713.18</v>
      </c>
      <c r="J166" s="38">
        <f t="shared" si="16"/>
        <v>0.78669666446945874</v>
      </c>
    </row>
    <row r="167" spans="1:10" ht="20.100000000000001" customHeight="1" x14ac:dyDescent="0.25">
      <c r="A167" s="40" t="s">
        <v>450</v>
      </c>
      <c r="B167" s="74" t="s">
        <v>451</v>
      </c>
      <c r="C167" s="74"/>
      <c r="D167" s="74"/>
      <c r="E167" s="74"/>
      <c r="F167" s="74"/>
      <c r="G167" s="74">
        <f>ROUND(F168*G168,2)+ROUND(F169*G169,2)</f>
        <v>16530.670000000002</v>
      </c>
      <c r="H167" s="74"/>
      <c r="I167" s="32">
        <f>ROUND(SUM(I168:I169),2)</f>
        <v>21463.05</v>
      </c>
      <c r="J167" s="38">
        <f t="shared" si="16"/>
        <v>1.3281421205663109</v>
      </c>
    </row>
    <row r="168" spans="1:10" ht="24.75" x14ac:dyDescent="0.25">
      <c r="A168" s="40" t="s">
        <v>452</v>
      </c>
      <c r="B168" s="30" t="s">
        <v>453</v>
      </c>
      <c r="C168" s="29" t="s">
        <v>454</v>
      </c>
      <c r="D168" s="30" t="s">
        <v>39</v>
      </c>
      <c r="E168" s="30" t="s">
        <v>40</v>
      </c>
      <c r="F168" s="31">
        <v>70.400000000000006</v>
      </c>
      <c r="G168" s="32">
        <v>216.37</v>
      </c>
      <c r="H168" s="32">
        <f>ROUND(G168*ROUND(1+(29.84/100),4),2)</f>
        <v>280.93</v>
      </c>
      <c r="I168" s="32">
        <f>ROUND(ROUND(F168,2)*ROUND(H168,2),2)</f>
        <v>19777.47</v>
      </c>
      <c r="J168" s="38">
        <f t="shared" si="16"/>
        <v>1.22383775582858</v>
      </c>
    </row>
    <row r="169" spans="1:10" x14ac:dyDescent="0.25">
      <c r="A169" s="40" t="s">
        <v>455</v>
      </c>
      <c r="B169" s="30" t="s">
        <v>453</v>
      </c>
      <c r="C169" s="29" t="s">
        <v>456</v>
      </c>
      <c r="D169" s="30" t="s">
        <v>39</v>
      </c>
      <c r="E169" s="30" t="s">
        <v>40</v>
      </c>
      <c r="F169" s="31">
        <v>6</v>
      </c>
      <c r="G169" s="32">
        <v>216.37</v>
      </c>
      <c r="H169" s="32">
        <f>ROUND(G169*ROUND(1+(29.84/100),4),2)</f>
        <v>280.93</v>
      </c>
      <c r="I169" s="32">
        <f>ROUND(ROUND(F169,2)*ROUND(H169,2),2)</f>
        <v>1685.58</v>
      </c>
      <c r="J169" s="38">
        <f t="shared" si="16"/>
        <v>0.10430436473773123</v>
      </c>
    </row>
    <row r="170" spans="1:10" ht="20.100000000000001" customHeight="1" x14ac:dyDescent="0.25">
      <c r="A170" s="40" t="s">
        <v>457</v>
      </c>
      <c r="B170" s="74" t="s">
        <v>458</v>
      </c>
      <c r="C170" s="74"/>
      <c r="D170" s="74"/>
      <c r="E170" s="74"/>
      <c r="F170" s="74"/>
      <c r="G170" s="74">
        <f>ROUND(F171*G171,2)+ROUND(F172*G172,2)+ROUND(F173*G173,2)</f>
        <v>50737.170000000006</v>
      </c>
      <c r="H170" s="74"/>
      <c r="I170" s="32">
        <f>ROUND(SUM(I171:I173),2)</f>
        <v>65873.399999999994</v>
      </c>
      <c r="J170" s="38">
        <f t="shared" si="16"/>
        <v>4.0762723454920353</v>
      </c>
    </row>
    <row r="171" spans="1:10" x14ac:dyDescent="0.25">
      <c r="A171" s="40" t="s">
        <v>459</v>
      </c>
      <c r="B171" s="30" t="s">
        <v>460</v>
      </c>
      <c r="C171" s="29" t="s">
        <v>461</v>
      </c>
      <c r="D171" s="30" t="s">
        <v>16</v>
      </c>
      <c r="E171" s="30" t="s">
        <v>26</v>
      </c>
      <c r="F171" s="31">
        <v>867.77</v>
      </c>
      <c r="G171" s="32">
        <v>38.82</v>
      </c>
      <c r="H171" s="32">
        <f>ROUND(G171*ROUND(1+(29.84/100),4),2)</f>
        <v>50.4</v>
      </c>
      <c r="I171" s="32">
        <f>ROUND(ROUND(F171,2)*ROUND(H171,2),2)</f>
        <v>43735.61</v>
      </c>
      <c r="J171" s="38">
        <f t="shared" si="16"/>
        <v>2.7063770437874002</v>
      </c>
    </row>
    <row r="172" spans="1:10" x14ac:dyDescent="0.25">
      <c r="A172" s="40" t="s">
        <v>462</v>
      </c>
      <c r="B172" s="30" t="s">
        <v>463</v>
      </c>
      <c r="C172" s="29" t="s">
        <v>464</v>
      </c>
      <c r="D172" s="30" t="s">
        <v>16</v>
      </c>
      <c r="E172" s="30" t="s">
        <v>26</v>
      </c>
      <c r="F172" s="31">
        <v>393.95</v>
      </c>
      <c r="G172" s="32">
        <v>37</v>
      </c>
      <c r="H172" s="32">
        <f>ROUND(G172*ROUND(1+(29.84/100),4),2)</f>
        <v>48.04</v>
      </c>
      <c r="I172" s="32">
        <f>ROUND(ROUND(F172,2)*ROUND(H172,2),2)</f>
        <v>18925.36</v>
      </c>
      <c r="J172" s="38">
        <f t="shared" si="16"/>
        <v>1.1711088481311296</v>
      </c>
    </row>
    <row r="173" spans="1:10" x14ac:dyDescent="0.25">
      <c r="A173" s="40" t="s">
        <v>465</v>
      </c>
      <c r="B173" s="30" t="s">
        <v>463</v>
      </c>
      <c r="C173" s="29" t="s">
        <v>466</v>
      </c>
      <c r="D173" s="30" t="s">
        <v>16</v>
      </c>
      <c r="E173" s="30" t="s">
        <v>26</v>
      </c>
      <c r="F173" s="31">
        <v>66.87</v>
      </c>
      <c r="G173" s="32">
        <v>37</v>
      </c>
      <c r="H173" s="32">
        <f>ROUND(G173*ROUND(1+(29.84/100),4),2)</f>
        <v>48.04</v>
      </c>
      <c r="I173" s="32">
        <f>ROUND(ROUND(F173,2)*ROUND(H173,2),2)</f>
        <v>3212.43</v>
      </c>
      <c r="J173" s="38">
        <f t="shared" si="16"/>
        <v>0.19878645357350586</v>
      </c>
    </row>
    <row r="174" spans="1:10" ht="20.100000000000001" customHeight="1" x14ac:dyDescent="0.25">
      <c r="A174" s="40" t="s">
        <v>467</v>
      </c>
      <c r="B174" s="74" t="s">
        <v>468</v>
      </c>
      <c r="C174" s="74"/>
      <c r="D174" s="74"/>
      <c r="E174" s="74"/>
      <c r="F174" s="74"/>
      <c r="G174" s="74">
        <f>ROUND(F175*G175,2)</f>
        <v>30573.85</v>
      </c>
      <c r="H174" s="74"/>
      <c r="I174" s="32">
        <f>ROUND(SUM(I175:I175),2)</f>
        <v>39696.379999999997</v>
      </c>
      <c r="J174" s="38">
        <f t="shared" ref="J174:J189" si="19">I174/VALOR_TOTAL*100</f>
        <v>2.4564278754420314</v>
      </c>
    </row>
    <row r="175" spans="1:10" ht="16.5" x14ac:dyDescent="0.25">
      <c r="A175" s="40" t="s">
        <v>469</v>
      </c>
      <c r="B175" s="30" t="s">
        <v>470</v>
      </c>
      <c r="C175" s="29" t="s">
        <v>471</v>
      </c>
      <c r="D175" s="30" t="s">
        <v>39</v>
      </c>
      <c r="E175" s="30" t="s">
        <v>40</v>
      </c>
      <c r="F175" s="31">
        <v>477.12</v>
      </c>
      <c r="G175" s="32">
        <v>64.08</v>
      </c>
      <c r="H175" s="32">
        <f>ROUND(G175*ROUND(1+(29.84/100),4),2)</f>
        <v>83.2</v>
      </c>
      <c r="I175" s="32">
        <f>ROUND(ROUND(F175,2)*ROUND(H175,2),2)</f>
        <v>39696.379999999997</v>
      </c>
      <c r="J175" s="38">
        <f t="shared" si="19"/>
        <v>2.4564278754420314</v>
      </c>
    </row>
    <row r="176" spans="1:10" ht="20.100000000000001" customHeight="1" x14ac:dyDescent="0.25">
      <c r="A176" s="40" t="s">
        <v>472</v>
      </c>
      <c r="B176" s="74" t="s">
        <v>473</v>
      </c>
      <c r="C176" s="74"/>
      <c r="D176" s="74"/>
      <c r="E176" s="74"/>
      <c r="F176" s="74"/>
      <c r="G176" s="74">
        <f>ROUND(F177*G177,2)+ROUND(F178*G178,2)+ROUND(F179*G179,2)</f>
        <v>210147.41999999998</v>
      </c>
      <c r="H176" s="74"/>
      <c r="I176" s="32">
        <f>ROUND(SUM(I177:I179),2)</f>
        <v>272849.56</v>
      </c>
      <c r="J176" s="38">
        <f t="shared" si="19"/>
        <v>16.884039929739011</v>
      </c>
    </row>
    <row r="177" spans="1:10" x14ac:dyDescent="0.25">
      <c r="A177" s="40" t="s">
        <v>474</v>
      </c>
      <c r="B177" s="30" t="s">
        <v>475</v>
      </c>
      <c r="C177" s="29" t="s">
        <v>476</v>
      </c>
      <c r="D177" s="30" t="s">
        <v>16</v>
      </c>
      <c r="E177" s="30" t="s">
        <v>252</v>
      </c>
      <c r="F177" s="31">
        <v>4587.6400000000003</v>
      </c>
      <c r="G177" s="32">
        <v>19.61</v>
      </c>
      <c r="H177" s="32">
        <f>ROUND(G177*ROUND(1+(29.84/100),4),2)</f>
        <v>25.46</v>
      </c>
      <c r="I177" s="32">
        <f>ROUND(ROUND(F177,2)*ROUND(H177,2),2)</f>
        <v>116801.31</v>
      </c>
      <c r="J177" s="38">
        <f t="shared" si="19"/>
        <v>7.2277117906505861</v>
      </c>
    </row>
    <row r="178" spans="1:10" x14ac:dyDescent="0.25">
      <c r="A178" s="40" t="s">
        <v>477</v>
      </c>
      <c r="B178" s="30" t="s">
        <v>478</v>
      </c>
      <c r="C178" s="29" t="s">
        <v>479</v>
      </c>
      <c r="D178" s="30" t="s">
        <v>197</v>
      </c>
      <c r="E178" s="30" t="s">
        <v>89</v>
      </c>
      <c r="F178" s="31">
        <v>93.07</v>
      </c>
      <c r="G178" s="32">
        <v>60.56</v>
      </c>
      <c r="H178" s="32">
        <f>ROUND(G178*ROUND(1+(29.84/100),4),2)</f>
        <v>78.63</v>
      </c>
      <c r="I178" s="32">
        <f>ROUND(ROUND(F178,2)*ROUND(H178,2),2)</f>
        <v>7318.09</v>
      </c>
      <c r="J178" s="38">
        <f t="shared" si="19"/>
        <v>0.45284633689504128</v>
      </c>
    </row>
    <row r="179" spans="1:10" x14ac:dyDescent="0.25">
      <c r="A179" s="40" t="s">
        <v>480</v>
      </c>
      <c r="B179" s="30" t="s">
        <v>481</v>
      </c>
      <c r="C179" s="29" t="s">
        <v>482</v>
      </c>
      <c r="D179" s="30" t="s">
        <v>16</v>
      </c>
      <c r="E179" s="30" t="s">
        <v>26</v>
      </c>
      <c r="F179" s="31">
        <v>825.27</v>
      </c>
      <c r="G179" s="32">
        <v>138.80000000000001</v>
      </c>
      <c r="H179" s="32">
        <f>ROUND(G179*ROUND(1+(29.84/100),4),2)</f>
        <v>180.22</v>
      </c>
      <c r="I179" s="32">
        <f>ROUND(ROUND(F179,2)*ROUND(H179,2),2)</f>
        <v>148730.16</v>
      </c>
      <c r="J179" s="38">
        <f t="shared" si="19"/>
        <v>9.2034818021933855</v>
      </c>
    </row>
    <row r="180" spans="1:10" ht="20.100000000000001" customHeight="1" x14ac:dyDescent="0.25">
      <c r="A180" s="40" t="s">
        <v>483</v>
      </c>
      <c r="B180" s="74" t="s">
        <v>484</v>
      </c>
      <c r="C180" s="74"/>
      <c r="D180" s="74"/>
      <c r="E180" s="74"/>
      <c r="F180" s="74"/>
      <c r="G180" s="74">
        <f>ROUND(F181*G181,2)+ROUND(F182*G182,2)+ROUND(F183*G183,2)</f>
        <v>1342.56</v>
      </c>
      <c r="H180" s="74"/>
      <c r="I180" s="32">
        <f>ROUND(SUM(I181:I183),2)</f>
        <v>1743.12</v>
      </c>
      <c r="J180" s="38">
        <f t="shared" si="19"/>
        <v>0.10786496295734055</v>
      </c>
    </row>
    <row r="181" spans="1:10" x14ac:dyDescent="0.25">
      <c r="A181" s="40" t="s">
        <v>485</v>
      </c>
      <c r="B181" s="30" t="s">
        <v>486</v>
      </c>
      <c r="C181" s="29" t="s">
        <v>487</v>
      </c>
      <c r="D181" s="30" t="s">
        <v>16</v>
      </c>
      <c r="E181" s="30" t="s">
        <v>138</v>
      </c>
      <c r="F181" s="31">
        <v>12</v>
      </c>
      <c r="G181" s="32">
        <v>40.159999999999997</v>
      </c>
      <c r="H181" s="32">
        <f>ROUND(G181*ROUND(1+(29.84/100),4),2)</f>
        <v>52.14</v>
      </c>
      <c r="I181" s="32">
        <f>ROUND(ROUND(F181,2)*ROUND(H181,2),2)</f>
        <v>625.67999999999995</v>
      </c>
      <c r="J181" s="38">
        <f t="shared" si="19"/>
        <v>3.8717328711246973E-2</v>
      </c>
    </row>
    <row r="182" spans="1:10" x14ac:dyDescent="0.25">
      <c r="A182" s="40" t="s">
        <v>488</v>
      </c>
      <c r="B182" s="30" t="s">
        <v>486</v>
      </c>
      <c r="C182" s="29" t="s">
        <v>489</v>
      </c>
      <c r="D182" s="30" t="s">
        <v>16</v>
      </c>
      <c r="E182" s="30" t="s">
        <v>138</v>
      </c>
      <c r="F182" s="31">
        <v>4</v>
      </c>
      <c r="G182" s="32">
        <v>40.159999999999997</v>
      </c>
      <c r="H182" s="32">
        <f>ROUND(G182*ROUND(1+(29.84/100),4),2)</f>
        <v>52.14</v>
      </c>
      <c r="I182" s="32">
        <f>ROUND(ROUND(F182,2)*ROUND(H182,2),2)</f>
        <v>208.56</v>
      </c>
      <c r="J182" s="38">
        <f t="shared" si="19"/>
        <v>1.2905776237082325E-2</v>
      </c>
    </row>
    <row r="183" spans="1:10" x14ac:dyDescent="0.25">
      <c r="A183" s="40" t="s">
        <v>490</v>
      </c>
      <c r="B183" s="30" t="s">
        <v>491</v>
      </c>
      <c r="C183" s="29" t="s">
        <v>492</v>
      </c>
      <c r="D183" s="30" t="s">
        <v>16</v>
      </c>
      <c r="E183" s="30" t="s">
        <v>138</v>
      </c>
      <c r="F183" s="31">
        <v>4</v>
      </c>
      <c r="G183" s="32">
        <v>175</v>
      </c>
      <c r="H183" s="32">
        <f>ROUND(G183*ROUND(1+(29.84/100),4),2)</f>
        <v>227.22</v>
      </c>
      <c r="I183" s="32">
        <f>ROUND(ROUND(F183,2)*ROUND(H183,2),2)</f>
        <v>908.88</v>
      </c>
      <c r="J183" s="38">
        <f t="shared" si="19"/>
        <v>5.6241858009011242E-2</v>
      </c>
    </row>
    <row r="184" spans="1:10" ht="20.100000000000001" customHeight="1" x14ac:dyDescent="0.25">
      <c r="A184" s="40" t="s">
        <v>493</v>
      </c>
      <c r="B184" s="74" t="s">
        <v>494</v>
      </c>
      <c r="C184" s="74"/>
      <c r="D184" s="74"/>
      <c r="E184" s="74"/>
      <c r="F184" s="74"/>
      <c r="G184" s="74">
        <f>ROUND(F185*G185,2)</f>
        <v>11079.55</v>
      </c>
      <c r="H184" s="74"/>
      <c r="I184" s="32">
        <f>ROUND(SUM(I185:I185),2)</f>
        <v>14385.69</v>
      </c>
      <c r="J184" s="38">
        <f t="shared" si="19"/>
        <v>0.89019225237836996</v>
      </c>
    </row>
    <row r="185" spans="1:10" ht="16.5" x14ac:dyDescent="0.25">
      <c r="A185" s="40" t="s">
        <v>495</v>
      </c>
      <c r="B185" s="30" t="s">
        <v>496</v>
      </c>
      <c r="C185" s="29" t="s">
        <v>497</v>
      </c>
      <c r="D185" s="30" t="s">
        <v>21</v>
      </c>
      <c r="E185" s="30" t="s">
        <v>138</v>
      </c>
      <c r="F185" s="31">
        <v>1</v>
      </c>
      <c r="G185" s="32">
        <v>11079.55</v>
      </c>
      <c r="H185" s="32">
        <f>ROUND(G185*ROUND(1+(29.84/100),4),2)</f>
        <v>14385.69</v>
      </c>
      <c r="I185" s="32">
        <f>ROUND(ROUND(F185,2)*ROUND(H185,2),2)</f>
        <v>14385.69</v>
      </c>
      <c r="J185" s="38">
        <f t="shared" si="19"/>
        <v>0.89019225237836996</v>
      </c>
    </row>
    <row r="186" spans="1:10" ht="20.100000000000001" customHeight="1" x14ac:dyDescent="0.25">
      <c r="A186" s="40" t="s">
        <v>498</v>
      </c>
      <c r="B186" s="74" t="s">
        <v>499</v>
      </c>
      <c r="C186" s="74"/>
      <c r="D186" s="74"/>
      <c r="E186" s="74"/>
      <c r="F186" s="74"/>
      <c r="G186" s="74">
        <f>ROUND(F187*G187,2)+ROUND(F188*G188,2)+ROUND(F189*G189,2)</f>
        <v>10808.19</v>
      </c>
      <c r="H186" s="74"/>
      <c r="I186" s="32">
        <f>ROUND(SUM(I187:I189),2)</f>
        <v>14032.57</v>
      </c>
      <c r="J186" s="38">
        <f t="shared" si="19"/>
        <v>0.86834104550821989</v>
      </c>
    </row>
    <row r="187" spans="1:10" x14ac:dyDescent="0.25">
      <c r="A187" s="40" t="s">
        <v>500</v>
      </c>
      <c r="B187" s="30" t="s">
        <v>501</v>
      </c>
      <c r="C187" s="29" t="s">
        <v>502</v>
      </c>
      <c r="D187" s="30" t="s">
        <v>16</v>
      </c>
      <c r="E187" s="30" t="s">
        <v>26</v>
      </c>
      <c r="F187" s="31">
        <v>825.27</v>
      </c>
      <c r="G187" s="32">
        <v>7.51</v>
      </c>
      <c r="H187" s="32">
        <f>ROUND(G187*ROUND(1+(29.84/100),4),2)</f>
        <v>9.75</v>
      </c>
      <c r="I187" s="32">
        <f>ROUND(ROUND(F187,2)*ROUND(H187,2),2)</f>
        <v>8046.38</v>
      </c>
      <c r="J187" s="38">
        <f t="shared" si="19"/>
        <v>0.49791321345672468</v>
      </c>
    </row>
    <row r="188" spans="1:10" x14ac:dyDescent="0.25">
      <c r="A188" s="40" t="s">
        <v>503</v>
      </c>
      <c r="B188" s="30" t="s">
        <v>504</v>
      </c>
      <c r="C188" s="29" t="s">
        <v>505</v>
      </c>
      <c r="D188" s="30" t="s">
        <v>16</v>
      </c>
      <c r="E188" s="30" t="s">
        <v>138</v>
      </c>
      <c r="F188" s="31">
        <v>1</v>
      </c>
      <c r="G188" s="32">
        <v>1115.47</v>
      </c>
      <c r="H188" s="32">
        <f>ROUND(G188*ROUND(1+(29.84/100),4),2)</f>
        <v>1448.33</v>
      </c>
      <c r="I188" s="32">
        <f>ROUND(ROUND(F188,2)*ROUND(H188,2),2)</f>
        <v>1448.33</v>
      </c>
      <c r="J188" s="38">
        <f t="shared" si="19"/>
        <v>8.9623239822849282E-2</v>
      </c>
    </row>
    <row r="189" spans="1:10" x14ac:dyDescent="0.25">
      <c r="A189" s="40" t="s">
        <v>506</v>
      </c>
      <c r="B189" s="30" t="s">
        <v>507</v>
      </c>
      <c r="C189" s="29" t="s">
        <v>508</v>
      </c>
      <c r="D189" s="30" t="s">
        <v>197</v>
      </c>
      <c r="E189" s="30" t="s">
        <v>40</v>
      </c>
      <c r="F189" s="31">
        <v>9.24</v>
      </c>
      <c r="G189" s="32">
        <v>378.24</v>
      </c>
      <c r="H189" s="32">
        <f>ROUND(G189*ROUND(1+(29.84/100),4),2)</f>
        <v>491.11</v>
      </c>
      <c r="I189" s="32">
        <f>ROUND(ROUND(F189,2)*ROUND(H189,2),2)</f>
        <v>4537.8599999999997</v>
      </c>
      <c r="J189" s="38">
        <f t="shared" si="19"/>
        <v>0.28080459222864596</v>
      </c>
    </row>
    <row r="190" spans="1:10" ht="15" customHeight="1" x14ac:dyDescent="0.25">
      <c r="A190" s="41"/>
      <c r="B190" s="41"/>
      <c r="C190" s="41"/>
      <c r="D190" s="41"/>
      <c r="E190" s="41"/>
      <c r="F190" s="41"/>
      <c r="G190" s="41"/>
      <c r="H190" s="71" t="s">
        <v>509</v>
      </c>
      <c r="I190" s="71"/>
      <c r="J190" s="39">
        <f>SUMPRODUCT(ROUND(F14:F189,2),ROUND(G14:G189,2))</f>
        <v>1244641.0206999995</v>
      </c>
    </row>
    <row r="191" spans="1:10" ht="15" customHeight="1" x14ac:dyDescent="0.25">
      <c r="A191" s="41"/>
      <c r="B191" s="41"/>
      <c r="C191" s="41"/>
      <c r="D191" s="41"/>
      <c r="E191" s="41"/>
      <c r="F191" s="41"/>
      <c r="G191" s="41"/>
      <c r="H191" s="71" t="s">
        <v>510</v>
      </c>
      <c r="I191" s="71"/>
      <c r="J191" s="39">
        <f>J192-J190</f>
        <v>371379.55930000055</v>
      </c>
    </row>
    <row r="192" spans="1:10" ht="15" customHeight="1" x14ac:dyDescent="0.25">
      <c r="A192" s="41"/>
      <c r="B192" s="41"/>
      <c r="C192" s="41"/>
      <c r="D192" s="41"/>
      <c r="E192" s="41"/>
      <c r="F192" s="41"/>
      <c r="G192" s="41"/>
      <c r="H192" s="71" t="s">
        <v>511</v>
      </c>
      <c r="I192" s="71"/>
      <c r="J192" s="39">
        <f>I14+I22+I26+I32+I36+I38+I43+I48+I54+I93+I101+I116+I144+I147+I162+I170+I174+I176+I180+I184+I186</f>
        <v>1616020.58</v>
      </c>
    </row>
    <row r="193" spans="1:10" ht="15" customHeight="1" x14ac:dyDescent="0.25">
      <c r="A193" s="28"/>
      <c r="B193" s="28"/>
      <c r="C193" s="28"/>
      <c r="D193" s="28"/>
      <c r="E193" s="28"/>
      <c r="F193" s="28"/>
      <c r="G193" s="28"/>
      <c r="H193" s="34"/>
      <c r="I193" s="34"/>
      <c r="J193" s="32"/>
    </row>
    <row r="195" spans="1:10" s="33" customFormat="1" ht="15" customHeight="1" x14ac:dyDescent="0.2">
      <c r="A195" s="72" t="s">
        <v>1377</v>
      </c>
      <c r="B195" s="72"/>
      <c r="C195" s="72"/>
      <c r="D195" s="73" t="s">
        <v>1378</v>
      </c>
      <c r="E195" s="73"/>
      <c r="F195" s="73"/>
      <c r="G195" s="73"/>
      <c r="H195" s="73"/>
      <c r="I195" s="73"/>
      <c r="J195" s="73"/>
    </row>
  </sheetData>
  <mergeCells count="58">
    <mergeCell ref="A11:J11"/>
    <mergeCell ref="A12:A13"/>
    <mergeCell ref="B12:B13"/>
    <mergeCell ref="C12:C13"/>
    <mergeCell ref="D12:D13"/>
    <mergeCell ref="E12:E13"/>
    <mergeCell ref="F12:F13"/>
    <mergeCell ref="G12:H12"/>
    <mergeCell ref="I12:I13"/>
    <mergeCell ref="J12:J13"/>
    <mergeCell ref="B14:H14"/>
    <mergeCell ref="B22:H22"/>
    <mergeCell ref="B26:H26"/>
    <mergeCell ref="B27:H27"/>
    <mergeCell ref="B30:H30"/>
    <mergeCell ref="B32:H32"/>
    <mergeCell ref="B33:H33"/>
    <mergeCell ref="B36:H36"/>
    <mergeCell ref="B38:H38"/>
    <mergeCell ref="B43:H43"/>
    <mergeCell ref="B48:H48"/>
    <mergeCell ref="B54:H54"/>
    <mergeCell ref="B55:H55"/>
    <mergeCell ref="B56:H56"/>
    <mergeCell ref="B62:H62"/>
    <mergeCell ref="B68:H68"/>
    <mergeCell ref="B73:H73"/>
    <mergeCell ref="B80:H80"/>
    <mergeCell ref="B81:H81"/>
    <mergeCell ref="B91:H91"/>
    <mergeCell ref="B93:H93"/>
    <mergeCell ref="B101:H101"/>
    <mergeCell ref="B116:H116"/>
    <mergeCell ref="B144:H144"/>
    <mergeCell ref="B147:H147"/>
    <mergeCell ref="B162:H162"/>
    <mergeCell ref="B163:H163"/>
    <mergeCell ref="B165:H165"/>
    <mergeCell ref="B167:H167"/>
    <mergeCell ref="B170:H170"/>
    <mergeCell ref="B174:H174"/>
    <mergeCell ref="B176:H176"/>
    <mergeCell ref="B180:H180"/>
    <mergeCell ref="B184:H184"/>
    <mergeCell ref="B186:H186"/>
    <mergeCell ref="H190:I190"/>
    <mergeCell ref="H191:I191"/>
    <mergeCell ref="H192:I192"/>
    <mergeCell ref="A195:C195"/>
    <mergeCell ref="D195:J195"/>
    <mergeCell ref="A8:J8"/>
    <mergeCell ref="A9:J9"/>
    <mergeCell ref="A10:J10"/>
    <mergeCell ref="A1:J1"/>
    <mergeCell ref="A7:J7"/>
    <mergeCell ref="A3:J3"/>
    <mergeCell ref="A4:J4"/>
    <mergeCell ref="A5:J5"/>
  </mergeCells>
  <printOptions horizontalCentered="1"/>
  <pageMargins left="0.51181102362204722" right="0.19685039370078741" top="0.51181102362204722" bottom="0.51181102362204722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K2118"/>
  <sheetViews>
    <sheetView view="pageBreakPreview" zoomScale="110" zoomScaleNormal="110" zoomScaleSheetLayoutView="110" workbookViewId="0">
      <selection activeCell="J7" sqref="J7"/>
    </sheetView>
  </sheetViews>
  <sheetFormatPr defaultRowHeight="15" x14ac:dyDescent="0.25"/>
  <cols>
    <col min="1" max="1" width="6.85546875" style="27" bestFit="1" customWidth="1"/>
    <col min="2" max="2" width="51" style="27" customWidth="1"/>
    <col min="3" max="3" width="6.28515625" style="27" bestFit="1" customWidth="1"/>
    <col min="4" max="4" width="6.140625" style="27" customWidth="1"/>
    <col min="5" max="5" width="9.140625" style="27" bestFit="1" customWidth="1"/>
    <col min="6" max="6" width="8.85546875" style="27" bestFit="1" customWidth="1"/>
    <col min="7" max="7" width="8" style="54" bestFit="1" customWidth="1"/>
    <col min="8" max="16384" width="9.140625" style="27"/>
  </cols>
  <sheetData>
    <row r="1" spans="1:11" s="3" customFormat="1" ht="73.5" customHeight="1" x14ac:dyDescent="0.25">
      <c r="A1" s="86" t="s">
        <v>1368</v>
      </c>
      <c r="B1" s="86"/>
      <c r="C1" s="86"/>
      <c r="D1" s="86"/>
      <c r="E1" s="86"/>
      <c r="F1" s="86"/>
      <c r="G1" s="86"/>
      <c r="H1" s="2"/>
      <c r="I1" s="2"/>
      <c r="J1" s="2"/>
      <c r="K1" s="2"/>
    </row>
    <row r="2" spans="1:11" s="1" customFormat="1" x14ac:dyDescent="0.25"/>
    <row r="3" spans="1:11" s="7" customFormat="1" ht="14.25" x14ac:dyDescent="0.2">
      <c r="A3" s="81" t="s">
        <v>1369</v>
      </c>
      <c r="B3" s="81"/>
      <c r="C3" s="81"/>
      <c r="D3" s="81"/>
      <c r="E3" s="81"/>
      <c r="F3" s="81"/>
      <c r="G3" s="81"/>
      <c r="H3" s="6"/>
      <c r="I3" s="6"/>
      <c r="J3" s="6"/>
    </row>
    <row r="4" spans="1:11" s="7" customFormat="1" ht="14.25" x14ac:dyDescent="0.2">
      <c r="A4" s="81" t="s">
        <v>1370</v>
      </c>
      <c r="B4" s="81"/>
      <c r="C4" s="81"/>
      <c r="D4" s="81"/>
      <c r="E4" s="81"/>
      <c r="F4" s="81"/>
      <c r="G4" s="81"/>
      <c r="H4" s="6"/>
      <c r="I4" s="6"/>
      <c r="J4" s="6"/>
    </row>
    <row r="5" spans="1:11" s="3" customFormat="1" x14ac:dyDescent="0.25">
      <c r="A5" s="81" t="s">
        <v>1381</v>
      </c>
      <c r="B5" s="81"/>
      <c r="C5" s="81"/>
      <c r="D5" s="81"/>
      <c r="E5" s="81"/>
      <c r="F5" s="81"/>
      <c r="G5" s="81"/>
    </row>
    <row r="6" spans="1:11" s="7" customFormat="1" ht="14.25" x14ac:dyDescent="0.2">
      <c r="A6" s="55"/>
      <c r="B6" s="55"/>
      <c r="C6" s="55"/>
      <c r="D6" s="56"/>
      <c r="H6" s="6"/>
      <c r="I6" s="6"/>
      <c r="J6" s="6"/>
    </row>
    <row r="7" spans="1:11" s="7" customFormat="1" ht="26.45" customHeight="1" x14ac:dyDescent="0.2">
      <c r="A7" s="80" t="s">
        <v>1372</v>
      </c>
      <c r="B7" s="80"/>
      <c r="C7" s="80"/>
      <c r="D7" s="80"/>
      <c r="E7" s="80"/>
      <c r="F7" s="80"/>
      <c r="G7" s="80"/>
      <c r="H7" s="4"/>
      <c r="I7" s="4"/>
      <c r="J7" s="4"/>
    </row>
    <row r="8" spans="1:11" s="7" customFormat="1" ht="14.25" x14ac:dyDescent="0.2">
      <c r="A8" s="81" t="s">
        <v>1373</v>
      </c>
      <c r="B8" s="81"/>
      <c r="C8" s="81"/>
      <c r="D8" s="81"/>
      <c r="E8" s="81"/>
      <c r="F8" s="81"/>
      <c r="G8" s="81"/>
      <c r="H8" s="6"/>
      <c r="I8" s="6"/>
      <c r="J8" s="6"/>
    </row>
    <row r="9" spans="1:11" s="7" customFormat="1" ht="14.25" x14ac:dyDescent="0.2">
      <c r="A9" s="81" t="s">
        <v>1374</v>
      </c>
      <c r="B9" s="81"/>
      <c r="C9" s="81"/>
      <c r="D9" s="81"/>
      <c r="E9" s="81"/>
      <c r="F9" s="81"/>
      <c r="G9" s="81"/>
      <c r="H9" s="6"/>
      <c r="I9" s="6"/>
      <c r="J9" s="6"/>
    </row>
    <row r="10" spans="1:11" s="1" customFormat="1" x14ac:dyDescent="0.25">
      <c r="A10" s="81" t="s">
        <v>1375</v>
      </c>
      <c r="B10" s="81"/>
      <c r="C10" s="81"/>
      <c r="D10" s="81"/>
      <c r="E10" s="81"/>
      <c r="F10" s="81"/>
      <c r="G10" s="81"/>
      <c r="H10" s="11"/>
      <c r="I10" s="11"/>
      <c r="J10" s="11"/>
    </row>
    <row r="11" spans="1:11" x14ac:dyDescent="0.25">
      <c r="G11" s="27"/>
    </row>
    <row r="12" spans="1:11" ht="20.100000000000001" customHeight="1" x14ac:dyDescent="0.25">
      <c r="A12" s="87" t="s">
        <v>512</v>
      </c>
      <c r="B12" s="87"/>
      <c r="C12" s="87"/>
      <c r="D12" s="87"/>
      <c r="E12" s="87"/>
      <c r="F12" s="87"/>
      <c r="G12" s="87"/>
    </row>
    <row r="13" spans="1:11" ht="15" customHeight="1" x14ac:dyDescent="0.25">
      <c r="A13" s="82" t="s">
        <v>513</v>
      </c>
      <c r="B13" s="82"/>
      <c r="C13" s="47" t="s">
        <v>3</v>
      </c>
      <c r="D13" s="47" t="s">
        <v>4</v>
      </c>
      <c r="E13" s="47" t="s">
        <v>514</v>
      </c>
      <c r="F13" s="47" t="s">
        <v>515</v>
      </c>
      <c r="G13" s="48" t="s">
        <v>516</v>
      </c>
    </row>
    <row r="14" spans="1:11" ht="15" customHeight="1" x14ac:dyDescent="0.25">
      <c r="A14" s="42" t="s">
        <v>517</v>
      </c>
      <c r="B14" s="43" t="s">
        <v>518</v>
      </c>
      <c r="C14" s="42" t="s">
        <v>16</v>
      </c>
      <c r="D14" s="42" t="s">
        <v>138</v>
      </c>
      <c r="E14" s="44">
        <v>1</v>
      </c>
      <c r="F14" s="45">
        <v>414.7</v>
      </c>
      <c r="G14" s="49">
        <f>TRUNC(TRUNC(E14,8)*F14,2)</f>
        <v>414.7</v>
      </c>
    </row>
    <row r="15" spans="1:11" ht="15" customHeight="1" x14ac:dyDescent="0.25">
      <c r="A15" s="42" t="s">
        <v>519</v>
      </c>
      <c r="B15" s="43" t="s">
        <v>520</v>
      </c>
      <c r="C15" s="42" t="s">
        <v>16</v>
      </c>
      <c r="D15" s="42" t="s">
        <v>138</v>
      </c>
      <c r="E15" s="44">
        <v>1</v>
      </c>
      <c r="F15" s="45">
        <v>196.45</v>
      </c>
      <c r="G15" s="49">
        <f>TRUNC(TRUNC(E15,8)*F15,2)</f>
        <v>196.45</v>
      </c>
    </row>
    <row r="16" spans="1:11" ht="15" customHeight="1" x14ac:dyDescent="0.25">
      <c r="A16" s="42" t="s">
        <v>521</v>
      </c>
      <c r="B16" s="43" t="s">
        <v>522</v>
      </c>
      <c r="C16" s="42" t="s">
        <v>16</v>
      </c>
      <c r="D16" s="42" t="s">
        <v>138</v>
      </c>
      <c r="E16" s="44">
        <v>1</v>
      </c>
      <c r="F16" s="45">
        <v>1035.78</v>
      </c>
      <c r="G16" s="49">
        <f>TRUNC(TRUNC(E16,8)*F16,2)</f>
        <v>1035.78</v>
      </c>
    </row>
    <row r="17" spans="1:7" ht="15" customHeight="1" x14ac:dyDescent="0.25">
      <c r="A17" s="42" t="s">
        <v>523</v>
      </c>
      <c r="B17" s="43" t="s">
        <v>524</v>
      </c>
      <c r="C17" s="42" t="s">
        <v>16</v>
      </c>
      <c r="D17" s="42" t="s">
        <v>138</v>
      </c>
      <c r="E17" s="44">
        <v>1</v>
      </c>
      <c r="F17" s="45">
        <v>881.6</v>
      </c>
      <c r="G17" s="49">
        <f>TRUNC(TRUNC(E17,8)*F17,2)</f>
        <v>881.6</v>
      </c>
    </row>
    <row r="18" spans="1:7" ht="15" customHeight="1" x14ac:dyDescent="0.25">
      <c r="A18" s="42" t="s">
        <v>525</v>
      </c>
      <c r="B18" s="43" t="s">
        <v>526</v>
      </c>
      <c r="C18" s="42" t="s">
        <v>16</v>
      </c>
      <c r="D18" s="42" t="s">
        <v>527</v>
      </c>
      <c r="E18" s="44">
        <v>1</v>
      </c>
      <c r="F18" s="45">
        <v>9006.69</v>
      </c>
      <c r="G18" s="49">
        <f>TRUNC(TRUNC(E18,8)*F18,2)</f>
        <v>9006.69</v>
      </c>
    </row>
    <row r="19" spans="1:7" ht="15" customHeight="1" x14ac:dyDescent="0.25">
      <c r="A19" s="28"/>
      <c r="B19" s="28"/>
      <c r="C19" s="28"/>
      <c r="D19" s="28"/>
      <c r="E19" s="83" t="s">
        <v>528</v>
      </c>
      <c r="F19" s="83"/>
      <c r="G19" s="50">
        <f>SUM(G14:G18)</f>
        <v>11535.220000000001</v>
      </c>
    </row>
    <row r="20" spans="1:7" ht="15" customHeight="1" x14ac:dyDescent="0.25">
      <c r="A20" s="28"/>
      <c r="B20" s="28"/>
      <c r="C20" s="28"/>
      <c r="D20" s="28"/>
      <c r="E20" s="78" t="s">
        <v>529</v>
      </c>
      <c r="F20" s="78"/>
      <c r="G20" s="51">
        <f>ROUND(SUM(G19),2)</f>
        <v>11535.22</v>
      </c>
    </row>
    <row r="21" spans="1:7" ht="15" customHeight="1" x14ac:dyDescent="0.25">
      <c r="A21" s="28"/>
      <c r="B21" s="28"/>
      <c r="C21" s="28"/>
      <c r="D21" s="28"/>
      <c r="E21" s="78" t="s">
        <v>530</v>
      </c>
      <c r="F21" s="78"/>
      <c r="G21" s="51">
        <f>ROUND(SUM(G19),2)</f>
        <v>11535.22</v>
      </c>
    </row>
    <row r="22" spans="1:7" ht="15" customHeight="1" x14ac:dyDescent="0.25">
      <c r="A22" s="28"/>
      <c r="B22" s="28"/>
      <c r="C22" s="28"/>
      <c r="D22" s="28"/>
      <c r="E22" s="78" t="s">
        <v>531</v>
      </c>
      <c r="F22" s="78"/>
      <c r="G22" s="51">
        <f>ROUND(G20*(1+(29.84/100)),2)</f>
        <v>14977.33</v>
      </c>
    </row>
    <row r="23" spans="1:7" ht="15" customHeight="1" x14ac:dyDescent="0.25">
      <c r="A23" s="28"/>
      <c r="B23" s="28"/>
      <c r="C23" s="28"/>
      <c r="D23" s="28"/>
      <c r="E23" s="78" t="s">
        <v>532</v>
      </c>
      <c r="F23" s="78"/>
      <c r="G23" s="51">
        <v>1</v>
      </c>
    </row>
    <row r="24" spans="1:7" ht="9.9499999999999993" customHeight="1" x14ac:dyDescent="0.25">
      <c r="A24" s="28"/>
      <c r="B24" s="28"/>
      <c r="C24" s="28"/>
      <c r="D24" s="28"/>
      <c r="E24" s="84"/>
      <c r="F24" s="84"/>
      <c r="G24" s="84"/>
    </row>
    <row r="25" spans="1:7" ht="20.100000000000001" customHeight="1" x14ac:dyDescent="0.25">
      <c r="A25" s="85" t="s">
        <v>533</v>
      </c>
      <c r="B25" s="85"/>
      <c r="C25" s="85"/>
      <c r="D25" s="85"/>
      <c r="E25" s="85"/>
      <c r="F25" s="85"/>
      <c r="G25" s="85"/>
    </row>
    <row r="26" spans="1:7" ht="15" customHeight="1" x14ac:dyDescent="0.25">
      <c r="A26" s="82" t="s">
        <v>534</v>
      </c>
      <c r="B26" s="82"/>
      <c r="C26" s="47" t="s">
        <v>3</v>
      </c>
      <c r="D26" s="47" t="s">
        <v>4</v>
      </c>
      <c r="E26" s="47" t="s">
        <v>514</v>
      </c>
      <c r="F26" s="47" t="s">
        <v>515</v>
      </c>
      <c r="G26" s="48" t="s">
        <v>516</v>
      </c>
    </row>
    <row r="27" spans="1:7" ht="21" customHeight="1" x14ac:dyDescent="0.25">
      <c r="A27" s="42" t="s">
        <v>535</v>
      </c>
      <c r="B27" s="43" t="s">
        <v>536</v>
      </c>
      <c r="C27" s="42" t="s">
        <v>39</v>
      </c>
      <c r="D27" s="42" t="s">
        <v>537</v>
      </c>
      <c r="E27" s="44">
        <v>3.17</v>
      </c>
      <c r="F27" s="45">
        <v>114.87</v>
      </c>
      <c r="G27" s="49">
        <f>ROUND(ROUND(E27,8)*F27,2)</f>
        <v>364.14</v>
      </c>
    </row>
    <row r="28" spans="1:7" ht="15" customHeight="1" x14ac:dyDescent="0.25">
      <c r="A28" s="42" t="s">
        <v>538</v>
      </c>
      <c r="B28" s="43" t="s">
        <v>539</v>
      </c>
      <c r="C28" s="42" t="s">
        <v>39</v>
      </c>
      <c r="D28" s="42" t="s">
        <v>540</v>
      </c>
      <c r="E28" s="44">
        <v>0.77700000000000002</v>
      </c>
      <c r="F28" s="45">
        <v>5944.96</v>
      </c>
      <c r="G28" s="49">
        <f>ROUND(ROUND(E28,8)*F28,2)</f>
        <v>4619.2299999999996</v>
      </c>
    </row>
    <row r="29" spans="1:7" ht="18" customHeight="1" x14ac:dyDescent="0.25">
      <c r="A29" s="28"/>
      <c r="B29" s="28"/>
      <c r="C29" s="28"/>
      <c r="D29" s="28"/>
      <c r="E29" s="83" t="s">
        <v>541</v>
      </c>
      <c r="F29" s="83"/>
      <c r="G29" s="50">
        <f>SUM(G27:G28)</f>
        <v>4983.37</v>
      </c>
    </row>
    <row r="30" spans="1:7" ht="15" customHeight="1" x14ac:dyDescent="0.25">
      <c r="A30" s="28"/>
      <c r="B30" s="28"/>
      <c r="C30" s="28"/>
      <c r="D30" s="28"/>
      <c r="E30" s="78" t="s">
        <v>529</v>
      </c>
      <c r="F30" s="78"/>
      <c r="G30" s="51">
        <f>ROUND(SUM(G29),2)</f>
        <v>4983.37</v>
      </c>
    </row>
    <row r="31" spans="1:7" ht="15" customHeight="1" x14ac:dyDescent="0.25">
      <c r="A31" s="28"/>
      <c r="B31" s="28"/>
      <c r="C31" s="28"/>
      <c r="D31" s="28"/>
      <c r="E31" s="78" t="s">
        <v>530</v>
      </c>
      <c r="F31" s="78"/>
      <c r="G31" s="51">
        <f>ROUND(SUM(G29),2)</f>
        <v>4983.37</v>
      </c>
    </row>
    <row r="32" spans="1:7" ht="15" customHeight="1" x14ac:dyDescent="0.25">
      <c r="A32" s="28"/>
      <c r="B32" s="28"/>
      <c r="C32" s="28"/>
      <c r="D32" s="28"/>
      <c r="E32" s="78" t="s">
        <v>531</v>
      </c>
      <c r="F32" s="78"/>
      <c r="G32" s="51">
        <f>ROUND(G30*(1+(29.84/100)),2)</f>
        <v>6470.41</v>
      </c>
    </row>
    <row r="33" spans="1:7" ht="15" customHeight="1" x14ac:dyDescent="0.25">
      <c r="A33" s="28"/>
      <c r="B33" s="28"/>
      <c r="C33" s="28"/>
      <c r="D33" s="28"/>
      <c r="E33" s="78" t="s">
        <v>542</v>
      </c>
      <c r="F33" s="78"/>
      <c r="G33" s="51">
        <v>6</v>
      </c>
    </row>
    <row r="34" spans="1:7" ht="9.9499999999999993" customHeight="1" x14ac:dyDescent="0.25">
      <c r="A34" s="28"/>
      <c r="B34" s="28"/>
      <c r="C34" s="28"/>
      <c r="D34" s="28"/>
      <c r="E34" s="84"/>
      <c r="F34" s="84"/>
      <c r="G34" s="84"/>
    </row>
    <row r="35" spans="1:7" ht="20.100000000000001" customHeight="1" x14ac:dyDescent="0.25">
      <c r="A35" s="85" t="s">
        <v>543</v>
      </c>
      <c r="B35" s="85"/>
      <c r="C35" s="85"/>
      <c r="D35" s="85"/>
      <c r="E35" s="85"/>
      <c r="F35" s="85"/>
      <c r="G35" s="85"/>
    </row>
    <row r="36" spans="1:7" ht="15" customHeight="1" x14ac:dyDescent="0.25">
      <c r="A36" s="82" t="s">
        <v>513</v>
      </c>
      <c r="B36" s="82"/>
      <c r="C36" s="47" t="s">
        <v>3</v>
      </c>
      <c r="D36" s="47" t="s">
        <v>4</v>
      </c>
      <c r="E36" s="47" t="s">
        <v>514</v>
      </c>
      <c r="F36" s="47" t="s">
        <v>515</v>
      </c>
      <c r="G36" s="48" t="s">
        <v>516</v>
      </c>
    </row>
    <row r="37" spans="1:7" ht="15" customHeight="1" x14ac:dyDescent="0.25">
      <c r="A37" s="42" t="s">
        <v>544</v>
      </c>
      <c r="B37" s="43" t="s">
        <v>545</v>
      </c>
      <c r="C37" s="42" t="s">
        <v>16</v>
      </c>
      <c r="D37" s="42" t="s">
        <v>26</v>
      </c>
      <c r="E37" s="44">
        <v>1</v>
      </c>
      <c r="F37" s="45">
        <v>58.8</v>
      </c>
      <c r="G37" s="49">
        <f>TRUNC(TRUNC(E37,8)*F37,2)</f>
        <v>58.8</v>
      </c>
    </row>
    <row r="38" spans="1:7" ht="15" customHeight="1" x14ac:dyDescent="0.25">
      <c r="A38" s="42" t="s">
        <v>546</v>
      </c>
      <c r="B38" s="43" t="s">
        <v>547</v>
      </c>
      <c r="C38" s="42" t="s">
        <v>16</v>
      </c>
      <c r="D38" s="42" t="s">
        <v>548</v>
      </c>
      <c r="E38" s="44">
        <v>0.41</v>
      </c>
      <c r="F38" s="45">
        <v>156.80000000000001</v>
      </c>
      <c r="G38" s="49">
        <f>TRUNC(TRUNC(E38,8)*F38,2)</f>
        <v>64.28</v>
      </c>
    </row>
    <row r="39" spans="1:7" ht="15" customHeight="1" x14ac:dyDescent="0.25">
      <c r="A39" s="42" t="s">
        <v>549</v>
      </c>
      <c r="B39" s="43" t="s">
        <v>550</v>
      </c>
      <c r="C39" s="42" t="s">
        <v>16</v>
      </c>
      <c r="D39" s="42" t="s">
        <v>252</v>
      </c>
      <c r="E39" s="44">
        <v>0.1</v>
      </c>
      <c r="F39" s="45">
        <v>14.6</v>
      </c>
      <c r="G39" s="49">
        <f>TRUNC(TRUNC(E39,8)*F39,2)</f>
        <v>1.46</v>
      </c>
    </row>
    <row r="40" spans="1:7" ht="15" customHeight="1" x14ac:dyDescent="0.25">
      <c r="A40" s="28"/>
      <c r="B40" s="28"/>
      <c r="C40" s="28"/>
      <c r="D40" s="28"/>
      <c r="E40" s="83" t="s">
        <v>528</v>
      </c>
      <c r="F40" s="83"/>
      <c r="G40" s="50">
        <f>SUM(G37:G39)</f>
        <v>124.53999999999999</v>
      </c>
    </row>
    <row r="41" spans="1:7" ht="15" customHeight="1" x14ac:dyDescent="0.25">
      <c r="A41" s="82" t="s">
        <v>534</v>
      </c>
      <c r="B41" s="82"/>
      <c r="C41" s="47" t="s">
        <v>3</v>
      </c>
      <c r="D41" s="47" t="s">
        <v>4</v>
      </c>
      <c r="E41" s="47" t="s">
        <v>514</v>
      </c>
      <c r="F41" s="47" t="s">
        <v>515</v>
      </c>
      <c r="G41" s="48" t="s">
        <v>516</v>
      </c>
    </row>
    <row r="42" spans="1:7" ht="15" customHeight="1" x14ac:dyDescent="0.25">
      <c r="A42" s="42" t="s">
        <v>551</v>
      </c>
      <c r="B42" s="43" t="s">
        <v>552</v>
      </c>
      <c r="C42" s="42" t="s">
        <v>16</v>
      </c>
      <c r="D42" s="42" t="s">
        <v>553</v>
      </c>
      <c r="E42" s="44">
        <v>0.31380889000000001</v>
      </c>
      <c r="F42" s="45">
        <v>27.62</v>
      </c>
      <c r="G42" s="49">
        <f>TRUNC(TRUNC(E42,8)*F42,2)</f>
        <v>8.66</v>
      </c>
    </row>
    <row r="43" spans="1:7" ht="15" customHeight="1" x14ac:dyDescent="0.25">
      <c r="A43" s="42" t="s">
        <v>554</v>
      </c>
      <c r="B43" s="43" t="s">
        <v>555</v>
      </c>
      <c r="C43" s="42" t="s">
        <v>16</v>
      </c>
      <c r="D43" s="42" t="s">
        <v>553</v>
      </c>
      <c r="E43" s="44">
        <v>0.31394476999999998</v>
      </c>
      <c r="F43" s="45">
        <v>22.86</v>
      </c>
      <c r="G43" s="49">
        <f>TRUNC(TRUNC(E43,8)*F43,2)</f>
        <v>7.17</v>
      </c>
    </row>
    <row r="44" spans="1:7" ht="18" customHeight="1" x14ac:dyDescent="0.25">
      <c r="A44" s="28"/>
      <c r="B44" s="28"/>
      <c r="C44" s="28"/>
      <c r="D44" s="28"/>
      <c r="E44" s="83" t="s">
        <v>541</v>
      </c>
      <c r="F44" s="83"/>
      <c r="G44" s="50">
        <f>SUM(G42:G43)</f>
        <v>15.83</v>
      </c>
    </row>
    <row r="45" spans="1:7" ht="15" customHeight="1" x14ac:dyDescent="0.25">
      <c r="A45" s="28"/>
      <c r="B45" s="28"/>
      <c r="C45" s="28"/>
      <c r="D45" s="28"/>
      <c r="E45" s="78" t="s">
        <v>529</v>
      </c>
      <c r="F45" s="78"/>
      <c r="G45" s="51">
        <f>ROUND(SUM(G40,G44),2)</f>
        <v>140.37</v>
      </c>
    </row>
    <row r="46" spans="1:7" ht="15" customHeight="1" x14ac:dyDescent="0.25">
      <c r="A46" s="28"/>
      <c r="B46" s="28"/>
      <c r="C46" s="28"/>
      <c r="D46" s="28"/>
      <c r="E46" s="78" t="s">
        <v>530</v>
      </c>
      <c r="F46" s="78"/>
      <c r="G46" s="51">
        <f>ROUND(SUM(G40,G44),2)</f>
        <v>140.37</v>
      </c>
    </row>
    <row r="47" spans="1:7" ht="15" customHeight="1" x14ac:dyDescent="0.25">
      <c r="A47" s="28"/>
      <c r="B47" s="28"/>
      <c r="C47" s="28"/>
      <c r="D47" s="28"/>
      <c r="E47" s="78" t="s">
        <v>531</v>
      </c>
      <c r="F47" s="78"/>
      <c r="G47" s="51">
        <f>ROUND(G45*(1+(29.84/100)),2)</f>
        <v>182.26</v>
      </c>
    </row>
    <row r="48" spans="1:7" ht="15" customHeight="1" x14ac:dyDescent="0.25">
      <c r="A48" s="28"/>
      <c r="B48" s="28"/>
      <c r="C48" s="28"/>
      <c r="D48" s="28"/>
      <c r="E48" s="78" t="s">
        <v>556</v>
      </c>
      <c r="F48" s="78"/>
      <c r="G48" s="51">
        <v>6.16</v>
      </c>
    </row>
    <row r="49" spans="1:7" ht="9.9499999999999993" customHeight="1" x14ac:dyDescent="0.25">
      <c r="A49" s="28"/>
      <c r="B49" s="28"/>
      <c r="C49" s="28"/>
      <c r="D49" s="28"/>
      <c r="E49" s="84"/>
      <c r="F49" s="84"/>
      <c r="G49" s="84"/>
    </row>
    <row r="50" spans="1:7" ht="20.100000000000001" customHeight="1" x14ac:dyDescent="0.25">
      <c r="A50" s="85" t="s">
        <v>557</v>
      </c>
      <c r="B50" s="85"/>
      <c r="C50" s="85"/>
      <c r="D50" s="85"/>
      <c r="E50" s="85"/>
      <c r="F50" s="85"/>
      <c r="G50" s="85"/>
    </row>
    <row r="51" spans="1:7" ht="15" customHeight="1" x14ac:dyDescent="0.25">
      <c r="A51" s="82" t="s">
        <v>534</v>
      </c>
      <c r="B51" s="82"/>
      <c r="C51" s="47" t="s">
        <v>3</v>
      </c>
      <c r="D51" s="47" t="s">
        <v>4</v>
      </c>
      <c r="E51" s="47" t="s">
        <v>514</v>
      </c>
      <c r="F51" s="47" t="s">
        <v>515</v>
      </c>
      <c r="G51" s="48" t="s">
        <v>516</v>
      </c>
    </row>
    <row r="52" spans="1:7" ht="15" customHeight="1" x14ac:dyDescent="0.25">
      <c r="A52" s="42" t="s">
        <v>554</v>
      </c>
      <c r="B52" s="43" t="s">
        <v>555</v>
      </c>
      <c r="C52" s="42" t="s">
        <v>16</v>
      </c>
      <c r="D52" s="42" t="s">
        <v>553</v>
      </c>
      <c r="E52" s="44">
        <v>0.19641294000000001</v>
      </c>
      <c r="F52" s="45">
        <v>22.86</v>
      </c>
      <c r="G52" s="49">
        <f>TRUNC(TRUNC(E52,8)*F52,2)</f>
        <v>4.4800000000000004</v>
      </c>
    </row>
    <row r="53" spans="1:7" ht="18" customHeight="1" x14ac:dyDescent="0.25">
      <c r="A53" s="28"/>
      <c r="B53" s="28"/>
      <c r="C53" s="28"/>
      <c r="D53" s="28"/>
      <c r="E53" s="83" t="s">
        <v>541</v>
      </c>
      <c r="F53" s="83"/>
      <c r="G53" s="50">
        <f>SUM(G52:G52)</f>
        <v>4.4800000000000004</v>
      </c>
    </row>
    <row r="54" spans="1:7" ht="15" customHeight="1" x14ac:dyDescent="0.25">
      <c r="A54" s="28"/>
      <c r="B54" s="28"/>
      <c r="C54" s="28"/>
      <c r="D54" s="28"/>
      <c r="E54" s="78" t="s">
        <v>529</v>
      </c>
      <c r="F54" s="78"/>
      <c r="G54" s="51">
        <f>ROUND(SUM(G53),2)</f>
        <v>4.4800000000000004</v>
      </c>
    </row>
    <row r="55" spans="1:7" ht="15" customHeight="1" x14ac:dyDescent="0.25">
      <c r="A55" s="28"/>
      <c r="B55" s="28"/>
      <c r="C55" s="28"/>
      <c r="D55" s="28"/>
      <c r="E55" s="78" t="s">
        <v>530</v>
      </c>
      <c r="F55" s="78"/>
      <c r="G55" s="51">
        <f>ROUND(SUM(G53),2)</f>
        <v>4.4800000000000004</v>
      </c>
    </row>
    <row r="56" spans="1:7" ht="15" customHeight="1" x14ac:dyDescent="0.25">
      <c r="A56" s="28"/>
      <c r="B56" s="28"/>
      <c r="C56" s="28"/>
      <c r="D56" s="28"/>
      <c r="E56" s="78" t="s">
        <v>531</v>
      </c>
      <c r="F56" s="78"/>
      <c r="G56" s="51">
        <f>ROUND(G54*(1+(29.84/100)),2)</f>
        <v>5.82</v>
      </c>
    </row>
    <row r="57" spans="1:7" ht="15" customHeight="1" x14ac:dyDescent="0.25">
      <c r="A57" s="28"/>
      <c r="B57" s="28"/>
      <c r="C57" s="28"/>
      <c r="D57" s="28"/>
      <c r="E57" s="78" t="s">
        <v>556</v>
      </c>
      <c r="F57" s="78"/>
      <c r="G57" s="51">
        <v>825.27</v>
      </c>
    </row>
    <row r="58" spans="1:7" ht="9.9499999999999993" customHeight="1" x14ac:dyDescent="0.25">
      <c r="A58" s="28"/>
      <c r="B58" s="28"/>
      <c r="C58" s="28"/>
      <c r="D58" s="28"/>
      <c r="E58" s="84"/>
      <c r="F58" s="84"/>
      <c r="G58" s="84"/>
    </row>
    <row r="59" spans="1:7" ht="20.100000000000001" customHeight="1" x14ac:dyDescent="0.25">
      <c r="A59" s="85" t="s">
        <v>558</v>
      </c>
      <c r="B59" s="85"/>
      <c r="C59" s="85"/>
      <c r="D59" s="85"/>
      <c r="E59" s="85"/>
      <c r="F59" s="85"/>
      <c r="G59" s="85"/>
    </row>
    <row r="60" spans="1:7" ht="15" customHeight="1" x14ac:dyDescent="0.25">
      <c r="A60" s="82" t="s">
        <v>513</v>
      </c>
      <c r="B60" s="82"/>
      <c r="C60" s="47" t="s">
        <v>3</v>
      </c>
      <c r="D60" s="47" t="s">
        <v>4</v>
      </c>
      <c r="E60" s="47" t="s">
        <v>514</v>
      </c>
      <c r="F60" s="47" t="s">
        <v>515</v>
      </c>
      <c r="G60" s="48" t="s">
        <v>516</v>
      </c>
    </row>
    <row r="61" spans="1:7" ht="15" customHeight="1" x14ac:dyDescent="0.25">
      <c r="A61" s="42" t="s">
        <v>559</v>
      </c>
      <c r="B61" s="43" t="s">
        <v>560</v>
      </c>
      <c r="C61" s="42" t="s">
        <v>16</v>
      </c>
      <c r="D61" s="42" t="s">
        <v>252</v>
      </c>
      <c r="E61" s="44">
        <v>2E-3</v>
      </c>
      <c r="F61" s="45">
        <v>10.58</v>
      </c>
      <c r="G61" s="49">
        <f>TRUNC(TRUNC(E61,8)*F61,2)</f>
        <v>0.02</v>
      </c>
    </row>
    <row r="62" spans="1:7" ht="15" customHeight="1" x14ac:dyDescent="0.25">
      <c r="A62" s="42" t="s">
        <v>561</v>
      </c>
      <c r="B62" s="43" t="s">
        <v>562</v>
      </c>
      <c r="C62" s="42" t="s">
        <v>16</v>
      </c>
      <c r="D62" s="42" t="s">
        <v>563</v>
      </c>
      <c r="E62" s="44">
        <v>0.01</v>
      </c>
      <c r="F62" s="45">
        <v>10.11</v>
      </c>
      <c r="G62" s="49">
        <f>TRUNC(TRUNC(E62,8)*F62,2)</f>
        <v>0.1</v>
      </c>
    </row>
    <row r="63" spans="1:7" ht="15" customHeight="1" x14ac:dyDescent="0.25">
      <c r="A63" s="42" t="s">
        <v>546</v>
      </c>
      <c r="B63" s="43" t="s">
        <v>547</v>
      </c>
      <c r="C63" s="42" t="s">
        <v>16</v>
      </c>
      <c r="D63" s="42" t="s">
        <v>548</v>
      </c>
      <c r="E63" s="44">
        <v>0.01</v>
      </c>
      <c r="F63" s="45">
        <v>156.80000000000001</v>
      </c>
      <c r="G63" s="49">
        <f>TRUNC(TRUNC(E63,8)*F63,2)</f>
        <v>1.56</v>
      </c>
    </row>
    <row r="64" spans="1:7" ht="15" customHeight="1" x14ac:dyDescent="0.25">
      <c r="A64" s="42" t="s">
        <v>564</v>
      </c>
      <c r="B64" s="43" t="s">
        <v>565</v>
      </c>
      <c r="C64" s="42" t="s">
        <v>16</v>
      </c>
      <c r="D64" s="42" t="s">
        <v>252</v>
      </c>
      <c r="E64" s="44">
        <v>3.0000000000000001E-3</v>
      </c>
      <c r="F64" s="45">
        <v>14.65</v>
      </c>
      <c r="G64" s="49">
        <f>TRUNC(TRUNC(E64,8)*F64,2)</f>
        <v>0.04</v>
      </c>
    </row>
    <row r="65" spans="1:7" ht="15" customHeight="1" x14ac:dyDescent="0.25">
      <c r="A65" s="42" t="s">
        <v>566</v>
      </c>
      <c r="B65" s="43" t="s">
        <v>567</v>
      </c>
      <c r="C65" s="42" t="s">
        <v>16</v>
      </c>
      <c r="D65" s="42" t="s">
        <v>548</v>
      </c>
      <c r="E65" s="44">
        <v>0.01</v>
      </c>
      <c r="F65" s="45">
        <v>88.91</v>
      </c>
      <c r="G65" s="49">
        <f>TRUNC(TRUNC(E65,8)*F65,2)</f>
        <v>0.88</v>
      </c>
    </row>
    <row r="66" spans="1:7" ht="15" customHeight="1" x14ac:dyDescent="0.25">
      <c r="A66" s="28"/>
      <c r="B66" s="28"/>
      <c r="C66" s="28"/>
      <c r="D66" s="28"/>
      <c r="E66" s="83" t="s">
        <v>528</v>
      </c>
      <c r="F66" s="83"/>
      <c r="G66" s="50">
        <f>SUM(G61:G65)</f>
        <v>2.6</v>
      </c>
    </row>
    <row r="67" spans="1:7" ht="15" customHeight="1" x14ac:dyDescent="0.25">
      <c r="A67" s="82" t="s">
        <v>534</v>
      </c>
      <c r="B67" s="82"/>
      <c r="C67" s="47" t="s">
        <v>3</v>
      </c>
      <c r="D67" s="47" t="s">
        <v>4</v>
      </c>
      <c r="E67" s="47" t="s">
        <v>514</v>
      </c>
      <c r="F67" s="47" t="s">
        <v>515</v>
      </c>
      <c r="G67" s="48" t="s">
        <v>516</v>
      </c>
    </row>
    <row r="68" spans="1:7" ht="15" customHeight="1" x14ac:dyDescent="0.25">
      <c r="A68" s="42" t="s">
        <v>551</v>
      </c>
      <c r="B68" s="43" t="s">
        <v>552</v>
      </c>
      <c r="C68" s="42" t="s">
        <v>16</v>
      </c>
      <c r="D68" s="42" t="s">
        <v>553</v>
      </c>
      <c r="E68" s="44">
        <v>5.5316959999999998E-2</v>
      </c>
      <c r="F68" s="45">
        <v>27.62</v>
      </c>
      <c r="G68" s="49">
        <f>TRUNC(TRUNC(E68,8)*F68,2)</f>
        <v>1.52</v>
      </c>
    </row>
    <row r="69" spans="1:7" ht="15" customHeight="1" x14ac:dyDescent="0.25">
      <c r="A69" s="42" t="s">
        <v>554</v>
      </c>
      <c r="B69" s="43" t="s">
        <v>555</v>
      </c>
      <c r="C69" s="42" t="s">
        <v>16</v>
      </c>
      <c r="D69" s="42" t="s">
        <v>553</v>
      </c>
      <c r="E69" s="44">
        <v>3.9333279999999998E-2</v>
      </c>
      <c r="F69" s="45">
        <v>22.86</v>
      </c>
      <c r="G69" s="49">
        <f>TRUNC(TRUNC(E69,8)*F69,2)</f>
        <v>0.89</v>
      </c>
    </row>
    <row r="70" spans="1:7" ht="18" customHeight="1" x14ac:dyDescent="0.25">
      <c r="A70" s="28"/>
      <c r="B70" s="28"/>
      <c r="C70" s="28"/>
      <c r="D70" s="28"/>
      <c r="E70" s="83" t="s">
        <v>541</v>
      </c>
      <c r="F70" s="83"/>
      <c r="G70" s="50">
        <f>SUM(G68:G69)</f>
        <v>2.41</v>
      </c>
    </row>
    <row r="71" spans="1:7" ht="15" customHeight="1" x14ac:dyDescent="0.25">
      <c r="A71" s="28"/>
      <c r="B71" s="28"/>
      <c r="C71" s="28"/>
      <c r="D71" s="28"/>
      <c r="E71" s="78" t="s">
        <v>529</v>
      </c>
      <c r="F71" s="78"/>
      <c r="G71" s="51">
        <f>ROUND(SUM(G66,G70),2)</f>
        <v>5.01</v>
      </c>
    </row>
    <row r="72" spans="1:7" ht="15" customHeight="1" x14ac:dyDescent="0.25">
      <c r="A72" s="28"/>
      <c r="B72" s="28"/>
      <c r="C72" s="28"/>
      <c r="D72" s="28"/>
      <c r="E72" s="78" t="s">
        <v>530</v>
      </c>
      <c r="F72" s="78"/>
      <c r="G72" s="51">
        <f>ROUND(SUM(G66,G70),2)</f>
        <v>5.01</v>
      </c>
    </row>
    <row r="73" spans="1:7" ht="15" customHeight="1" x14ac:dyDescent="0.25">
      <c r="A73" s="28"/>
      <c r="B73" s="28"/>
      <c r="C73" s="28"/>
      <c r="D73" s="28"/>
      <c r="E73" s="78" t="s">
        <v>531</v>
      </c>
      <c r="F73" s="78"/>
      <c r="G73" s="51">
        <f>ROUND(G71*(1+(29.84/100)),2)</f>
        <v>6.5</v>
      </c>
    </row>
    <row r="74" spans="1:7" ht="15" customHeight="1" x14ac:dyDescent="0.25">
      <c r="A74" s="28"/>
      <c r="B74" s="28"/>
      <c r="C74" s="28"/>
      <c r="D74" s="28"/>
      <c r="E74" s="78" t="s">
        <v>556</v>
      </c>
      <c r="F74" s="78"/>
      <c r="G74" s="51">
        <v>825.27</v>
      </c>
    </row>
    <row r="75" spans="1:7" ht="9.9499999999999993" customHeight="1" x14ac:dyDescent="0.25">
      <c r="A75" s="28"/>
      <c r="B75" s="28"/>
      <c r="C75" s="28"/>
      <c r="D75" s="28"/>
      <c r="E75" s="84"/>
      <c r="F75" s="84"/>
      <c r="G75" s="84"/>
    </row>
    <row r="76" spans="1:7" ht="20.100000000000001" customHeight="1" x14ac:dyDescent="0.25">
      <c r="A76" s="85" t="s">
        <v>568</v>
      </c>
      <c r="B76" s="85"/>
      <c r="C76" s="85"/>
      <c r="D76" s="85"/>
      <c r="E76" s="85"/>
      <c r="F76" s="85"/>
      <c r="G76" s="85"/>
    </row>
    <row r="77" spans="1:7" ht="15" customHeight="1" x14ac:dyDescent="0.25">
      <c r="A77" s="82" t="s">
        <v>513</v>
      </c>
      <c r="B77" s="82"/>
      <c r="C77" s="47" t="s">
        <v>3</v>
      </c>
      <c r="D77" s="47" t="s">
        <v>4</v>
      </c>
      <c r="E77" s="47" t="s">
        <v>514</v>
      </c>
      <c r="F77" s="47" t="s">
        <v>515</v>
      </c>
      <c r="G77" s="48" t="s">
        <v>516</v>
      </c>
    </row>
    <row r="78" spans="1:7" ht="15" customHeight="1" x14ac:dyDescent="0.25">
      <c r="A78" s="42" t="s">
        <v>569</v>
      </c>
      <c r="B78" s="43" t="s">
        <v>570</v>
      </c>
      <c r="C78" s="42" t="s">
        <v>16</v>
      </c>
      <c r="D78" s="42" t="s">
        <v>138</v>
      </c>
      <c r="E78" s="44">
        <v>0.02</v>
      </c>
      <c r="F78" s="45">
        <v>8.4</v>
      </c>
      <c r="G78" s="49">
        <f t="shared" ref="G78:G90" si="0">TRUNC(TRUNC(E78,8)*F78,2)</f>
        <v>0.16</v>
      </c>
    </row>
    <row r="79" spans="1:7" ht="15" customHeight="1" x14ac:dyDescent="0.25">
      <c r="A79" s="42" t="s">
        <v>571</v>
      </c>
      <c r="B79" s="43" t="s">
        <v>572</v>
      </c>
      <c r="C79" s="42" t="s">
        <v>16</v>
      </c>
      <c r="D79" s="42" t="s">
        <v>138</v>
      </c>
      <c r="E79" s="44">
        <v>0.5</v>
      </c>
      <c r="F79" s="45">
        <v>0.55000000000000004</v>
      </c>
      <c r="G79" s="49">
        <f t="shared" si="0"/>
        <v>0.27</v>
      </c>
    </row>
    <row r="80" spans="1:7" ht="15" customHeight="1" x14ac:dyDescent="0.25">
      <c r="A80" s="42" t="s">
        <v>573</v>
      </c>
      <c r="B80" s="43" t="s">
        <v>574</v>
      </c>
      <c r="C80" s="42" t="s">
        <v>16</v>
      </c>
      <c r="D80" s="42" t="s">
        <v>138</v>
      </c>
      <c r="E80" s="44">
        <v>0.02</v>
      </c>
      <c r="F80" s="45">
        <v>27.6</v>
      </c>
      <c r="G80" s="49">
        <f t="shared" si="0"/>
        <v>0.55000000000000004</v>
      </c>
    </row>
    <row r="81" spans="1:7" ht="15" customHeight="1" x14ac:dyDescent="0.25">
      <c r="A81" s="42" t="s">
        <v>575</v>
      </c>
      <c r="B81" s="43" t="s">
        <v>576</v>
      </c>
      <c r="C81" s="42" t="s">
        <v>16</v>
      </c>
      <c r="D81" s="42" t="s">
        <v>138</v>
      </c>
      <c r="E81" s="44">
        <v>0.19</v>
      </c>
      <c r="F81" s="45">
        <v>20.21</v>
      </c>
      <c r="G81" s="49">
        <f t="shared" si="0"/>
        <v>3.83</v>
      </c>
    </row>
    <row r="82" spans="1:7" ht="15" customHeight="1" x14ac:dyDescent="0.25">
      <c r="A82" s="42" t="s">
        <v>577</v>
      </c>
      <c r="B82" s="43" t="s">
        <v>578</v>
      </c>
      <c r="C82" s="42" t="s">
        <v>16</v>
      </c>
      <c r="D82" s="42" t="s">
        <v>138</v>
      </c>
      <c r="E82" s="44">
        <v>0.02</v>
      </c>
      <c r="F82" s="45">
        <v>60.53</v>
      </c>
      <c r="G82" s="49">
        <f t="shared" si="0"/>
        <v>1.21</v>
      </c>
    </row>
    <row r="83" spans="1:7" ht="15" customHeight="1" x14ac:dyDescent="0.25">
      <c r="A83" s="42" t="s">
        <v>579</v>
      </c>
      <c r="B83" s="43" t="s">
        <v>580</v>
      </c>
      <c r="C83" s="42" t="s">
        <v>16</v>
      </c>
      <c r="D83" s="42" t="s">
        <v>252</v>
      </c>
      <c r="E83" s="44">
        <v>4.2000000000000003E-2</v>
      </c>
      <c r="F83" s="45">
        <v>13.9</v>
      </c>
      <c r="G83" s="49">
        <f t="shared" si="0"/>
        <v>0.57999999999999996</v>
      </c>
    </row>
    <row r="84" spans="1:7" ht="15" customHeight="1" x14ac:dyDescent="0.25">
      <c r="A84" s="42" t="s">
        <v>581</v>
      </c>
      <c r="B84" s="43" t="s">
        <v>582</v>
      </c>
      <c r="C84" s="42" t="s">
        <v>16</v>
      </c>
      <c r="D84" s="42" t="s">
        <v>138</v>
      </c>
      <c r="E84" s="44">
        <v>0.04</v>
      </c>
      <c r="F84" s="45">
        <v>1.1599999999999999</v>
      </c>
      <c r="G84" s="49">
        <f t="shared" si="0"/>
        <v>0.04</v>
      </c>
    </row>
    <row r="85" spans="1:7" ht="15" customHeight="1" x14ac:dyDescent="0.25">
      <c r="A85" s="42" t="s">
        <v>546</v>
      </c>
      <c r="B85" s="43" t="s">
        <v>547</v>
      </c>
      <c r="C85" s="42" t="s">
        <v>16</v>
      </c>
      <c r="D85" s="42" t="s">
        <v>548</v>
      </c>
      <c r="E85" s="44">
        <v>0.17</v>
      </c>
      <c r="F85" s="45">
        <v>156.80000000000001</v>
      </c>
      <c r="G85" s="49">
        <f t="shared" si="0"/>
        <v>26.65</v>
      </c>
    </row>
    <row r="86" spans="1:7" ht="15" customHeight="1" x14ac:dyDescent="0.25">
      <c r="A86" s="42" t="s">
        <v>564</v>
      </c>
      <c r="B86" s="43" t="s">
        <v>565</v>
      </c>
      <c r="C86" s="42" t="s">
        <v>16</v>
      </c>
      <c r="D86" s="42" t="s">
        <v>252</v>
      </c>
      <c r="E86" s="44">
        <v>0.5</v>
      </c>
      <c r="F86" s="45">
        <v>14.65</v>
      </c>
      <c r="G86" s="49">
        <f t="shared" si="0"/>
        <v>7.32</v>
      </c>
    </row>
    <row r="87" spans="1:7" ht="15" customHeight="1" x14ac:dyDescent="0.25">
      <c r="A87" s="42" t="s">
        <v>583</v>
      </c>
      <c r="B87" s="43" t="s">
        <v>584</v>
      </c>
      <c r="C87" s="42" t="s">
        <v>16</v>
      </c>
      <c r="D87" s="42" t="s">
        <v>548</v>
      </c>
      <c r="E87" s="44">
        <v>0.05</v>
      </c>
      <c r="F87" s="45">
        <v>252.45</v>
      </c>
      <c r="G87" s="49">
        <f t="shared" si="0"/>
        <v>12.62</v>
      </c>
    </row>
    <row r="88" spans="1:7" ht="15" customHeight="1" x14ac:dyDescent="0.25">
      <c r="A88" s="42" t="s">
        <v>566</v>
      </c>
      <c r="B88" s="43" t="s">
        <v>567</v>
      </c>
      <c r="C88" s="42" t="s">
        <v>16</v>
      </c>
      <c r="D88" s="42" t="s">
        <v>548</v>
      </c>
      <c r="E88" s="44">
        <v>0.38</v>
      </c>
      <c r="F88" s="45">
        <v>88.91</v>
      </c>
      <c r="G88" s="49">
        <f t="shared" si="0"/>
        <v>33.78</v>
      </c>
    </row>
    <row r="89" spans="1:7" ht="15" customHeight="1" x14ac:dyDescent="0.25">
      <c r="A89" s="42" t="s">
        <v>585</v>
      </c>
      <c r="B89" s="43" t="s">
        <v>586</v>
      </c>
      <c r="C89" s="42" t="s">
        <v>16</v>
      </c>
      <c r="D89" s="42" t="s">
        <v>548</v>
      </c>
      <c r="E89" s="44">
        <v>0.14000000000000001</v>
      </c>
      <c r="F89" s="45">
        <v>180.32</v>
      </c>
      <c r="G89" s="49">
        <f t="shared" si="0"/>
        <v>25.24</v>
      </c>
    </row>
    <row r="90" spans="1:7" ht="15" customHeight="1" x14ac:dyDescent="0.25">
      <c r="A90" s="42" t="s">
        <v>587</v>
      </c>
      <c r="B90" s="43" t="s">
        <v>588</v>
      </c>
      <c r="C90" s="42" t="s">
        <v>16</v>
      </c>
      <c r="D90" s="42" t="s">
        <v>138</v>
      </c>
      <c r="E90" s="44">
        <v>0.82</v>
      </c>
      <c r="F90" s="45">
        <v>12.15</v>
      </c>
      <c r="G90" s="49">
        <f t="shared" si="0"/>
        <v>9.9600000000000009</v>
      </c>
    </row>
    <row r="91" spans="1:7" ht="15" customHeight="1" x14ac:dyDescent="0.25">
      <c r="A91" s="28"/>
      <c r="B91" s="28"/>
      <c r="C91" s="28"/>
      <c r="D91" s="28"/>
      <c r="E91" s="83" t="s">
        <v>528</v>
      </c>
      <c r="F91" s="83"/>
      <c r="G91" s="50">
        <f>SUM(G78:G90)</f>
        <v>122.20999999999998</v>
      </c>
    </row>
    <row r="92" spans="1:7" ht="15" customHeight="1" x14ac:dyDescent="0.25">
      <c r="A92" s="82" t="s">
        <v>534</v>
      </c>
      <c r="B92" s="82"/>
      <c r="C92" s="47" t="s">
        <v>3</v>
      </c>
      <c r="D92" s="47" t="s">
        <v>4</v>
      </c>
      <c r="E92" s="47" t="s">
        <v>514</v>
      </c>
      <c r="F92" s="47" t="s">
        <v>515</v>
      </c>
      <c r="G92" s="48" t="s">
        <v>516</v>
      </c>
    </row>
    <row r="93" spans="1:7" ht="15" customHeight="1" x14ac:dyDescent="0.25">
      <c r="A93" s="42" t="s">
        <v>551</v>
      </c>
      <c r="B93" s="43" t="s">
        <v>552</v>
      </c>
      <c r="C93" s="42" t="s">
        <v>16</v>
      </c>
      <c r="D93" s="42" t="s">
        <v>553</v>
      </c>
      <c r="E93" s="44">
        <v>5.2536589999999999</v>
      </c>
      <c r="F93" s="45">
        <v>27.62</v>
      </c>
      <c r="G93" s="49">
        <f>TRUNC(TRUNC(E93,8)*F93,2)</f>
        <v>145.1</v>
      </c>
    </row>
    <row r="94" spans="1:7" ht="15" customHeight="1" x14ac:dyDescent="0.25">
      <c r="A94" s="42" t="s">
        <v>554</v>
      </c>
      <c r="B94" s="43" t="s">
        <v>555</v>
      </c>
      <c r="C94" s="42" t="s">
        <v>16</v>
      </c>
      <c r="D94" s="42" t="s">
        <v>553</v>
      </c>
      <c r="E94" s="44">
        <v>5.8809615700000002</v>
      </c>
      <c r="F94" s="45">
        <v>22.86</v>
      </c>
      <c r="G94" s="49">
        <f>TRUNC(TRUNC(E94,8)*F94,2)</f>
        <v>134.43</v>
      </c>
    </row>
    <row r="95" spans="1:7" ht="18" customHeight="1" x14ac:dyDescent="0.25">
      <c r="A95" s="28"/>
      <c r="B95" s="28"/>
      <c r="C95" s="28"/>
      <c r="D95" s="28"/>
      <c r="E95" s="83" t="s">
        <v>541</v>
      </c>
      <c r="F95" s="83"/>
      <c r="G95" s="50">
        <f>SUM(G93:G94)</f>
        <v>279.52999999999997</v>
      </c>
    </row>
    <row r="96" spans="1:7" ht="15" customHeight="1" x14ac:dyDescent="0.25">
      <c r="A96" s="28"/>
      <c r="B96" s="28"/>
      <c r="C96" s="28"/>
      <c r="D96" s="28"/>
      <c r="E96" s="78" t="s">
        <v>529</v>
      </c>
      <c r="F96" s="78"/>
      <c r="G96" s="51">
        <f>ROUND(SUM(G91,G95),2)</f>
        <v>401.74</v>
      </c>
    </row>
    <row r="97" spans="1:7" ht="15" customHeight="1" x14ac:dyDescent="0.25">
      <c r="A97" s="28"/>
      <c r="B97" s="28"/>
      <c r="C97" s="28"/>
      <c r="D97" s="28"/>
      <c r="E97" s="78" t="s">
        <v>530</v>
      </c>
      <c r="F97" s="78"/>
      <c r="G97" s="51">
        <f>ROUND(SUM(G91,G95),2)</f>
        <v>401.74</v>
      </c>
    </row>
    <row r="98" spans="1:7" ht="15" customHeight="1" x14ac:dyDescent="0.25">
      <c r="A98" s="28"/>
      <c r="B98" s="28"/>
      <c r="C98" s="28"/>
      <c r="D98" s="28"/>
      <c r="E98" s="78" t="s">
        <v>531</v>
      </c>
      <c r="F98" s="78"/>
      <c r="G98" s="51">
        <f>ROUND(G96*(1+(29.84/100)),2)</f>
        <v>521.62</v>
      </c>
    </row>
    <row r="99" spans="1:7" ht="15" customHeight="1" x14ac:dyDescent="0.25">
      <c r="A99" s="28"/>
      <c r="B99" s="28"/>
      <c r="C99" s="28"/>
      <c r="D99" s="28"/>
      <c r="E99" s="78" t="s">
        <v>556</v>
      </c>
      <c r="F99" s="78"/>
      <c r="G99" s="51">
        <v>20</v>
      </c>
    </row>
    <row r="100" spans="1:7" ht="9.9499999999999993" customHeight="1" x14ac:dyDescent="0.25">
      <c r="A100" s="28"/>
      <c r="B100" s="28"/>
      <c r="C100" s="28"/>
      <c r="D100" s="28"/>
      <c r="E100" s="84"/>
      <c r="F100" s="84"/>
      <c r="G100" s="84"/>
    </row>
    <row r="101" spans="1:7" ht="20.100000000000001" customHeight="1" x14ac:dyDescent="0.25">
      <c r="A101" s="85" t="s">
        <v>589</v>
      </c>
      <c r="B101" s="85"/>
      <c r="C101" s="85"/>
      <c r="D101" s="85"/>
      <c r="E101" s="85"/>
      <c r="F101" s="85"/>
      <c r="G101" s="85"/>
    </row>
    <row r="102" spans="1:7" ht="15" customHeight="1" x14ac:dyDescent="0.25">
      <c r="A102" s="82" t="s">
        <v>590</v>
      </c>
      <c r="B102" s="82"/>
      <c r="C102" s="47" t="s">
        <v>3</v>
      </c>
      <c r="D102" s="47" t="s">
        <v>4</v>
      </c>
      <c r="E102" s="47" t="s">
        <v>514</v>
      </c>
      <c r="F102" s="47" t="s">
        <v>515</v>
      </c>
      <c r="G102" s="48" t="s">
        <v>516</v>
      </c>
    </row>
    <row r="103" spans="1:7" ht="29.1" customHeight="1" x14ac:dyDescent="0.25">
      <c r="A103" s="42" t="s">
        <v>591</v>
      </c>
      <c r="B103" s="43" t="s">
        <v>592</v>
      </c>
      <c r="C103" s="42" t="s">
        <v>39</v>
      </c>
      <c r="D103" s="42" t="s">
        <v>593</v>
      </c>
      <c r="E103" s="44">
        <v>2.1079669999999998E-2</v>
      </c>
      <c r="F103" s="45">
        <v>27.04</v>
      </c>
      <c r="G103" s="49">
        <f>TRUNC(TRUNC(E103,8)*F103,2)</f>
        <v>0.56000000000000005</v>
      </c>
    </row>
    <row r="104" spans="1:7" ht="29.1" customHeight="1" x14ac:dyDescent="0.25">
      <c r="A104" s="42" t="s">
        <v>594</v>
      </c>
      <c r="B104" s="43" t="s">
        <v>595</v>
      </c>
      <c r="C104" s="42" t="s">
        <v>39</v>
      </c>
      <c r="D104" s="42" t="s">
        <v>596</v>
      </c>
      <c r="E104" s="44">
        <v>5.26991E-3</v>
      </c>
      <c r="F104" s="45">
        <v>28.31</v>
      </c>
      <c r="G104" s="49">
        <f>TRUNC(TRUNC(E104,8)*F104,2)</f>
        <v>0.14000000000000001</v>
      </c>
    </row>
    <row r="105" spans="1:7" ht="18" customHeight="1" x14ac:dyDescent="0.25">
      <c r="A105" s="28"/>
      <c r="B105" s="28"/>
      <c r="C105" s="28"/>
      <c r="D105" s="28"/>
      <c r="E105" s="83" t="s">
        <v>597</v>
      </c>
      <c r="F105" s="83"/>
      <c r="G105" s="50">
        <f>SUM(G103:G104)</f>
        <v>0.70000000000000007</v>
      </c>
    </row>
    <row r="106" spans="1:7" ht="15" customHeight="1" x14ac:dyDescent="0.25">
      <c r="A106" s="82" t="s">
        <v>513</v>
      </c>
      <c r="B106" s="82"/>
      <c r="C106" s="47" t="s">
        <v>3</v>
      </c>
      <c r="D106" s="47" t="s">
        <v>4</v>
      </c>
      <c r="E106" s="47" t="s">
        <v>514</v>
      </c>
      <c r="F106" s="47" t="s">
        <v>515</v>
      </c>
      <c r="G106" s="48" t="s">
        <v>516</v>
      </c>
    </row>
    <row r="107" spans="1:7" ht="21" customHeight="1" x14ac:dyDescent="0.25">
      <c r="A107" s="42" t="s">
        <v>598</v>
      </c>
      <c r="B107" s="43" t="s">
        <v>599</v>
      </c>
      <c r="C107" s="42" t="s">
        <v>39</v>
      </c>
      <c r="D107" s="42" t="s">
        <v>89</v>
      </c>
      <c r="E107" s="44">
        <v>1.21</v>
      </c>
      <c r="F107" s="45">
        <v>7.44</v>
      </c>
      <c r="G107" s="49">
        <f>TRUNC(TRUNC(E107,8)*F107,2)</f>
        <v>9</v>
      </c>
    </row>
    <row r="108" spans="1:7" ht="15" customHeight="1" x14ac:dyDescent="0.25">
      <c r="A108" s="42" t="s">
        <v>600</v>
      </c>
      <c r="B108" s="43" t="s">
        <v>601</v>
      </c>
      <c r="C108" s="42" t="s">
        <v>39</v>
      </c>
      <c r="D108" s="42" t="s">
        <v>602</v>
      </c>
      <c r="E108" s="44">
        <v>6.8000000000000005E-2</v>
      </c>
      <c r="F108" s="45">
        <v>13.72</v>
      </c>
      <c r="G108" s="49">
        <f>TRUNC(TRUNC(E108,8)*F108,2)</f>
        <v>0.93</v>
      </c>
    </row>
    <row r="109" spans="1:7" ht="21" customHeight="1" x14ac:dyDescent="0.25">
      <c r="A109" s="42" t="s">
        <v>603</v>
      </c>
      <c r="B109" s="43" t="s">
        <v>604</v>
      </c>
      <c r="C109" s="42" t="s">
        <v>39</v>
      </c>
      <c r="D109" s="42" t="s">
        <v>89</v>
      </c>
      <c r="E109" s="44">
        <v>2</v>
      </c>
      <c r="F109" s="45">
        <v>5.31</v>
      </c>
      <c r="G109" s="49">
        <f>TRUNC(TRUNC(E109,8)*F109,2)</f>
        <v>10.62</v>
      </c>
    </row>
    <row r="110" spans="1:7" ht="29.1" customHeight="1" x14ac:dyDescent="0.25">
      <c r="A110" s="42" t="s">
        <v>605</v>
      </c>
      <c r="B110" s="43" t="s">
        <v>606</v>
      </c>
      <c r="C110" s="42" t="s">
        <v>39</v>
      </c>
      <c r="D110" s="42" t="s">
        <v>40</v>
      </c>
      <c r="E110" s="44">
        <v>0.57999999999999996</v>
      </c>
      <c r="F110" s="45">
        <v>37.69</v>
      </c>
      <c r="G110" s="49">
        <f>TRUNC(TRUNC(E110,8)*F110,2)</f>
        <v>21.86</v>
      </c>
    </row>
    <row r="111" spans="1:7" ht="15" customHeight="1" x14ac:dyDescent="0.25">
      <c r="A111" s="28"/>
      <c r="B111" s="28"/>
      <c r="C111" s="28"/>
      <c r="D111" s="28"/>
      <c r="E111" s="83" t="s">
        <v>528</v>
      </c>
      <c r="F111" s="83"/>
      <c r="G111" s="50">
        <f>SUM(G107:G110)</f>
        <v>42.41</v>
      </c>
    </row>
    <row r="112" spans="1:7" ht="15" customHeight="1" x14ac:dyDescent="0.25">
      <c r="A112" s="82" t="s">
        <v>534</v>
      </c>
      <c r="B112" s="82"/>
      <c r="C112" s="47" t="s">
        <v>3</v>
      </c>
      <c r="D112" s="47" t="s">
        <v>4</v>
      </c>
      <c r="E112" s="47" t="s">
        <v>514</v>
      </c>
      <c r="F112" s="47" t="s">
        <v>515</v>
      </c>
      <c r="G112" s="48" t="s">
        <v>516</v>
      </c>
    </row>
    <row r="113" spans="1:7" ht="21" customHeight="1" x14ac:dyDescent="0.25">
      <c r="A113" s="42" t="s">
        <v>607</v>
      </c>
      <c r="B113" s="43" t="s">
        <v>608</v>
      </c>
      <c r="C113" s="42" t="s">
        <v>39</v>
      </c>
      <c r="D113" s="42" t="s">
        <v>537</v>
      </c>
      <c r="E113" s="44">
        <v>0.39284838999999999</v>
      </c>
      <c r="F113" s="45">
        <v>23.33</v>
      </c>
      <c r="G113" s="49">
        <f>TRUNC(TRUNC(E113,8)*F113,2)</f>
        <v>9.16</v>
      </c>
    </row>
    <row r="114" spans="1:7" ht="21" customHeight="1" x14ac:dyDescent="0.25">
      <c r="A114" s="42" t="s">
        <v>609</v>
      </c>
      <c r="B114" s="43" t="s">
        <v>610</v>
      </c>
      <c r="C114" s="42" t="s">
        <v>39</v>
      </c>
      <c r="D114" s="42" t="s">
        <v>537</v>
      </c>
      <c r="E114" s="44">
        <v>0.58651432999999997</v>
      </c>
      <c r="F114" s="45">
        <v>27.56</v>
      </c>
      <c r="G114" s="49">
        <f>TRUNC(TRUNC(E114,8)*F114,2)</f>
        <v>16.16</v>
      </c>
    </row>
    <row r="115" spans="1:7" ht="18" customHeight="1" x14ac:dyDescent="0.25">
      <c r="A115" s="28"/>
      <c r="B115" s="28"/>
      <c r="C115" s="28"/>
      <c r="D115" s="28"/>
      <c r="E115" s="83" t="s">
        <v>541</v>
      </c>
      <c r="F115" s="83"/>
      <c r="G115" s="50">
        <f>SUM(G113:G114)</f>
        <v>25.32</v>
      </c>
    </row>
    <row r="116" spans="1:7" ht="15" customHeight="1" x14ac:dyDescent="0.25">
      <c r="A116" s="82" t="s">
        <v>611</v>
      </c>
      <c r="B116" s="82"/>
      <c r="C116" s="47" t="s">
        <v>3</v>
      </c>
      <c r="D116" s="47" t="s">
        <v>4</v>
      </c>
      <c r="E116" s="47" t="s">
        <v>514</v>
      </c>
      <c r="F116" s="47" t="s">
        <v>515</v>
      </c>
      <c r="G116" s="48" t="s">
        <v>516</v>
      </c>
    </row>
    <row r="117" spans="1:7" ht="29.1" customHeight="1" x14ac:dyDescent="0.25">
      <c r="A117" s="42" t="s">
        <v>612</v>
      </c>
      <c r="B117" s="43" t="s">
        <v>613</v>
      </c>
      <c r="C117" s="42" t="s">
        <v>39</v>
      </c>
      <c r="D117" s="42" t="s">
        <v>614</v>
      </c>
      <c r="E117" s="44">
        <v>4.8706799999999996E-3</v>
      </c>
      <c r="F117" s="45">
        <v>527.1</v>
      </c>
      <c r="G117" s="49">
        <f>TRUNC(TRUNC(E117,8)*F117,2)</f>
        <v>2.56</v>
      </c>
    </row>
    <row r="118" spans="1:7" ht="15" customHeight="1" x14ac:dyDescent="0.25">
      <c r="A118" s="28"/>
      <c r="B118" s="28"/>
      <c r="C118" s="28"/>
      <c r="D118" s="28"/>
      <c r="E118" s="83" t="s">
        <v>615</v>
      </c>
      <c r="F118" s="83"/>
      <c r="G118" s="50">
        <f>SUM(G117:G117)</f>
        <v>2.56</v>
      </c>
    </row>
    <row r="119" spans="1:7" ht="15" customHeight="1" x14ac:dyDescent="0.25">
      <c r="A119" s="28"/>
      <c r="B119" s="28"/>
      <c r="C119" s="28"/>
      <c r="D119" s="28"/>
      <c r="E119" s="78" t="s">
        <v>529</v>
      </c>
      <c r="F119" s="78"/>
      <c r="G119" s="51">
        <f>ROUND(SUM(G105,G111,G115,G118),2)</f>
        <v>70.989999999999995</v>
      </c>
    </row>
    <row r="120" spans="1:7" ht="15" customHeight="1" x14ac:dyDescent="0.25">
      <c r="A120" s="28"/>
      <c r="B120" s="28"/>
      <c r="C120" s="28"/>
      <c r="D120" s="28"/>
      <c r="E120" s="78" t="s">
        <v>530</v>
      </c>
      <c r="F120" s="78"/>
      <c r="G120" s="51">
        <f>ROUND(SUM(G105,G111,G115,G118),2)</f>
        <v>70.989999999999995</v>
      </c>
    </row>
    <row r="121" spans="1:7" ht="15" customHeight="1" x14ac:dyDescent="0.25">
      <c r="A121" s="28"/>
      <c r="B121" s="28"/>
      <c r="C121" s="28"/>
      <c r="D121" s="28"/>
      <c r="E121" s="78" t="s">
        <v>531</v>
      </c>
      <c r="F121" s="78"/>
      <c r="G121" s="51">
        <f>ROUND(G119*(1+(29.84/100)),2)</f>
        <v>92.17</v>
      </c>
    </row>
    <row r="122" spans="1:7" ht="15" customHeight="1" x14ac:dyDescent="0.25">
      <c r="A122" s="28"/>
      <c r="B122" s="28"/>
      <c r="C122" s="28"/>
      <c r="D122" s="28"/>
      <c r="E122" s="78" t="s">
        <v>616</v>
      </c>
      <c r="F122" s="78"/>
      <c r="G122" s="51">
        <v>215.12</v>
      </c>
    </row>
    <row r="123" spans="1:7" ht="9.9499999999999993" customHeight="1" x14ac:dyDescent="0.25">
      <c r="A123" s="28"/>
      <c r="B123" s="28"/>
      <c r="C123" s="28"/>
      <c r="D123" s="28"/>
      <c r="E123" s="84"/>
      <c r="F123" s="84"/>
      <c r="G123" s="84"/>
    </row>
    <row r="124" spans="1:7" ht="20.100000000000001" customHeight="1" x14ac:dyDescent="0.25">
      <c r="A124" s="85" t="s">
        <v>617</v>
      </c>
      <c r="B124" s="85"/>
      <c r="C124" s="85"/>
      <c r="D124" s="85"/>
      <c r="E124" s="85"/>
      <c r="F124" s="85"/>
      <c r="G124" s="85"/>
    </row>
    <row r="125" spans="1:7" ht="15" customHeight="1" x14ac:dyDescent="0.25">
      <c r="A125" s="82" t="s">
        <v>534</v>
      </c>
      <c r="B125" s="82"/>
      <c r="C125" s="47" t="s">
        <v>3</v>
      </c>
      <c r="D125" s="47" t="s">
        <v>4</v>
      </c>
      <c r="E125" s="47" t="s">
        <v>514</v>
      </c>
      <c r="F125" s="47" t="s">
        <v>515</v>
      </c>
      <c r="G125" s="48" t="s">
        <v>516</v>
      </c>
    </row>
    <row r="126" spans="1:7" ht="15" customHeight="1" x14ac:dyDescent="0.25">
      <c r="A126" s="42" t="s">
        <v>554</v>
      </c>
      <c r="B126" s="43" t="s">
        <v>555</v>
      </c>
      <c r="C126" s="42" t="s">
        <v>16</v>
      </c>
      <c r="D126" s="42" t="s">
        <v>553</v>
      </c>
      <c r="E126" s="44">
        <v>4</v>
      </c>
      <c r="F126" s="45">
        <v>22.86</v>
      </c>
      <c r="G126" s="49">
        <f>TRUNC(TRUNC(E126,8)*F126,2)</f>
        <v>91.44</v>
      </c>
    </row>
    <row r="127" spans="1:7" ht="18" customHeight="1" x14ac:dyDescent="0.25">
      <c r="A127" s="28"/>
      <c r="B127" s="28"/>
      <c r="C127" s="28"/>
      <c r="D127" s="28"/>
      <c r="E127" s="83" t="s">
        <v>541</v>
      </c>
      <c r="F127" s="83"/>
      <c r="G127" s="50">
        <f>SUM(G126:G126)</f>
        <v>91.44</v>
      </c>
    </row>
    <row r="128" spans="1:7" ht="15" customHeight="1" x14ac:dyDescent="0.25">
      <c r="A128" s="28"/>
      <c r="B128" s="28"/>
      <c r="C128" s="28"/>
      <c r="D128" s="28"/>
      <c r="E128" s="78" t="s">
        <v>529</v>
      </c>
      <c r="F128" s="78"/>
      <c r="G128" s="51">
        <f>ROUND(SUM(G127),2)</f>
        <v>91.44</v>
      </c>
    </row>
    <row r="129" spans="1:7" ht="15" customHeight="1" x14ac:dyDescent="0.25">
      <c r="A129" s="28"/>
      <c r="B129" s="28"/>
      <c r="C129" s="28"/>
      <c r="D129" s="28"/>
      <c r="E129" s="78" t="s">
        <v>530</v>
      </c>
      <c r="F129" s="78"/>
      <c r="G129" s="51">
        <f>ROUND(SUM(G127),2)</f>
        <v>91.44</v>
      </c>
    </row>
    <row r="130" spans="1:7" ht="15" customHeight="1" x14ac:dyDescent="0.25">
      <c r="A130" s="28"/>
      <c r="B130" s="28"/>
      <c r="C130" s="28"/>
      <c r="D130" s="28"/>
      <c r="E130" s="78" t="s">
        <v>531</v>
      </c>
      <c r="F130" s="78"/>
      <c r="G130" s="51">
        <f>ROUND(G128*(1+(29.84/100)),2)</f>
        <v>118.73</v>
      </c>
    </row>
    <row r="131" spans="1:7" ht="15" customHeight="1" x14ac:dyDescent="0.25">
      <c r="A131" s="28"/>
      <c r="B131" s="28"/>
      <c r="C131" s="28"/>
      <c r="D131" s="28"/>
      <c r="E131" s="78" t="s">
        <v>618</v>
      </c>
      <c r="F131" s="78"/>
      <c r="G131" s="51">
        <v>58.92</v>
      </c>
    </row>
    <row r="132" spans="1:7" ht="9.9499999999999993" customHeight="1" x14ac:dyDescent="0.25">
      <c r="A132" s="28"/>
      <c r="B132" s="28"/>
      <c r="C132" s="28"/>
      <c r="D132" s="28"/>
      <c r="E132" s="84"/>
      <c r="F132" s="84"/>
      <c r="G132" s="84"/>
    </row>
    <row r="133" spans="1:7" ht="20.100000000000001" customHeight="1" x14ac:dyDescent="0.25">
      <c r="A133" s="85" t="s">
        <v>619</v>
      </c>
      <c r="B133" s="85"/>
      <c r="C133" s="85"/>
      <c r="D133" s="85"/>
      <c r="E133" s="85"/>
      <c r="F133" s="85"/>
      <c r="G133" s="85"/>
    </row>
    <row r="134" spans="1:7" ht="15" customHeight="1" x14ac:dyDescent="0.25">
      <c r="A134" s="82" t="s">
        <v>620</v>
      </c>
      <c r="B134" s="82"/>
      <c r="C134" s="47" t="s">
        <v>3</v>
      </c>
      <c r="D134" s="47" t="s">
        <v>4</v>
      </c>
      <c r="E134" s="47" t="s">
        <v>514</v>
      </c>
      <c r="F134" s="47" t="s">
        <v>515</v>
      </c>
      <c r="G134" s="48" t="s">
        <v>516</v>
      </c>
    </row>
    <row r="135" spans="1:7" ht="15" customHeight="1" x14ac:dyDescent="0.25">
      <c r="A135" s="42" t="s">
        <v>621</v>
      </c>
      <c r="B135" s="43" t="s">
        <v>622</v>
      </c>
      <c r="C135" s="42" t="s">
        <v>16</v>
      </c>
      <c r="D135" s="42" t="s">
        <v>553</v>
      </c>
      <c r="E135" s="44">
        <v>0.3</v>
      </c>
      <c r="F135" s="45">
        <v>4.2699999999999996</v>
      </c>
      <c r="G135" s="49">
        <f>TRUNC(TRUNC(E135,8)*F135,2)</f>
        <v>1.28</v>
      </c>
    </row>
    <row r="136" spans="1:7" ht="15" customHeight="1" x14ac:dyDescent="0.25">
      <c r="A136" s="28"/>
      <c r="B136" s="28"/>
      <c r="C136" s="28"/>
      <c r="D136" s="28"/>
      <c r="E136" s="83" t="s">
        <v>623</v>
      </c>
      <c r="F136" s="83"/>
      <c r="G136" s="50">
        <f>SUM(G135:G135)</f>
        <v>1.28</v>
      </c>
    </row>
    <row r="137" spans="1:7" ht="15" customHeight="1" x14ac:dyDescent="0.25">
      <c r="A137" s="82" t="s">
        <v>534</v>
      </c>
      <c r="B137" s="82"/>
      <c r="C137" s="47" t="s">
        <v>3</v>
      </c>
      <c r="D137" s="47" t="s">
        <v>4</v>
      </c>
      <c r="E137" s="47" t="s">
        <v>514</v>
      </c>
      <c r="F137" s="47" t="s">
        <v>515</v>
      </c>
      <c r="G137" s="48" t="s">
        <v>516</v>
      </c>
    </row>
    <row r="138" spans="1:7" ht="15" customHeight="1" x14ac:dyDescent="0.25">
      <c r="A138" s="42" t="s">
        <v>554</v>
      </c>
      <c r="B138" s="43" t="s">
        <v>555</v>
      </c>
      <c r="C138" s="42" t="s">
        <v>16</v>
      </c>
      <c r="D138" s="42" t="s">
        <v>553</v>
      </c>
      <c r="E138" s="44">
        <v>0.58835504999999999</v>
      </c>
      <c r="F138" s="45">
        <v>22.86</v>
      </c>
      <c r="G138" s="49">
        <f>TRUNC(TRUNC(E138,8)*F138,2)</f>
        <v>13.44</v>
      </c>
    </row>
    <row r="139" spans="1:7" ht="18" customHeight="1" x14ac:dyDescent="0.25">
      <c r="A139" s="28"/>
      <c r="B139" s="28"/>
      <c r="C139" s="28"/>
      <c r="D139" s="28"/>
      <c r="E139" s="83" t="s">
        <v>541</v>
      </c>
      <c r="F139" s="83"/>
      <c r="G139" s="50">
        <f>SUM(G138:G138)</f>
        <v>13.44</v>
      </c>
    </row>
    <row r="140" spans="1:7" ht="15" customHeight="1" x14ac:dyDescent="0.25">
      <c r="A140" s="28"/>
      <c r="B140" s="28"/>
      <c r="C140" s="28"/>
      <c r="D140" s="28"/>
      <c r="E140" s="78" t="s">
        <v>529</v>
      </c>
      <c r="F140" s="78"/>
      <c r="G140" s="51">
        <f>ROUND(SUM(G136,G139),2)</f>
        <v>14.72</v>
      </c>
    </row>
    <row r="141" spans="1:7" ht="15" customHeight="1" x14ac:dyDescent="0.25">
      <c r="A141" s="28"/>
      <c r="B141" s="28"/>
      <c r="C141" s="28"/>
      <c r="D141" s="28"/>
      <c r="E141" s="78" t="s">
        <v>530</v>
      </c>
      <c r="F141" s="78"/>
      <c r="G141" s="51">
        <f>ROUND(SUM(G136,G139),2)</f>
        <v>14.72</v>
      </c>
    </row>
    <row r="142" spans="1:7" ht="15" customHeight="1" x14ac:dyDescent="0.25">
      <c r="A142" s="28"/>
      <c r="B142" s="28"/>
      <c r="C142" s="28"/>
      <c r="D142" s="28"/>
      <c r="E142" s="78" t="s">
        <v>531</v>
      </c>
      <c r="F142" s="78"/>
      <c r="G142" s="51">
        <f>ROUND(G140*(1+(29.84/100)),2)</f>
        <v>19.11</v>
      </c>
    </row>
    <row r="143" spans="1:7" ht="15" customHeight="1" x14ac:dyDescent="0.25">
      <c r="A143" s="28"/>
      <c r="B143" s="28"/>
      <c r="C143" s="28"/>
      <c r="D143" s="28"/>
      <c r="E143" s="78" t="s">
        <v>618</v>
      </c>
      <c r="F143" s="78"/>
      <c r="G143" s="51">
        <v>41.24</v>
      </c>
    </row>
    <row r="144" spans="1:7" ht="9.9499999999999993" customHeight="1" x14ac:dyDescent="0.25">
      <c r="A144" s="28"/>
      <c r="B144" s="28"/>
      <c r="C144" s="28"/>
      <c r="D144" s="28"/>
      <c r="E144" s="84"/>
      <c r="F144" s="84"/>
      <c r="G144" s="84"/>
    </row>
    <row r="145" spans="1:7" ht="20.100000000000001" customHeight="1" x14ac:dyDescent="0.25">
      <c r="A145" s="85" t="s">
        <v>624</v>
      </c>
      <c r="B145" s="85"/>
      <c r="C145" s="85"/>
      <c r="D145" s="85"/>
      <c r="E145" s="85"/>
      <c r="F145" s="85"/>
      <c r="G145" s="85"/>
    </row>
    <row r="146" spans="1:7" ht="15" customHeight="1" x14ac:dyDescent="0.25">
      <c r="A146" s="82" t="s">
        <v>620</v>
      </c>
      <c r="B146" s="82"/>
      <c r="C146" s="47" t="s">
        <v>3</v>
      </c>
      <c r="D146" s="47" t="s">
        <v>4</v>
      </c>
      <c r="E146" s="47" t="s">
        <v>514</v>
      </c>
      <c r="F146" s="47" t="s">
        <v>515</v>
      </c>
      <c r="G146" s="48" t="s">
        <v>516</v>
      </c>
    </row>
    <row r="147" spans="1:7" ht="15" customHeight="1" x14ac:dyDescent="0.25">
      <c r="A147" s="42" t="s">
        <v>621</v>
      </c>
      <c r="B147" s="43" t="s">
        <v>622</v>
      </c>
      <c r="C147" s="42" t="s">
        <v>16</v>
      </c>
      <c r="D147" s="42" t="s">
        <v>553</v>
      </c>
      <c r="E147" s="44">
        <v>0.3</v>
      </c>
      <c r="F147" s="45">
        <v>4.2699999999999996</v>
      </c>
      <c r="G147" s="49">
        <f>TRUNC(TRUNC(E147,8)*F147,2)</f>
        <v>1.28</v>
      </c>
    </row>
    <row r="148" spans="1:7" ht="15" customHeight="1" x14ac:dyDescent="0.25">
      <c r="A148" s="28"/>
      <c r="B148" s="28"/>
      <c r="C148" s="28"/>
      <c r="D148" s="28"/>
      <c r="E148" s="83" t="s">
        <v>623</v>
      </c>
      <c r="F148" s="83"/>
      <c r="G148" s="50">
        <f>SUM(G147:G147)</f>
        <v>1.28</v>
      </c>
    </row>
    <row r="149" spans="1:7" ht="15" customHeight="1" x14ac:dyDescent="0.25">
      <c r="A149" s="82" t="s">
        <v>513</v>
      </c>
      <c r="B149" s="82"/>
      <c r="C149" s="47" t="s">
        <v>3</v>
      </c>
      <c r="D149" s="47" t="s">
        <v>4</v>
      </c>
      <c r="E149" s="47" t="s">
        <v>514</v>
      </c>
      <c r="F149" s="47" t="s">
        <v>515</v>
      </c>
      <c r="G149" s="48" t="s">
        <v>516</v>
      </c>
    </row>
    <row r="150" spans="1:7" ht="15" customHeight="1" x14ac:dyDescent="0.25">
      <c r="A150" s="42" t="s">
        <v>625</v>
      </c>
      <c r="B150" s="43" t="s">
        <v>626</v>
      </c>
      <c r="C150" s="42" t="s">
        <v>16</v>
      </c>
      <c r="D150" s="42" t="s">
        <v>46</v>
      </c>
      <c r="E150" s="44">
        <v>1.23</v>
      </c>
      <c r="F150" s="45">
        <v>78.400000000000006</v>
      </c>
      <c r="G150" s="49">
        <f>TRUNC(TRUNC(E150,8)*F150,2)</f>
        <v>96.43</v>
      </c>
    </row>
    <row r="151" spans="1:7" ht="15" customHeight="1" x14ac:dyDescent="0.25">
      <c r="A151" s="28"/>
      <c r="B151" s="28"/>
      <c r="C151" s="28"/>
      <c r="D151" s="28"/>
      <c r="E151" s="83" t="s">
        <v>528</v>
      </c>
      <c r="F151" s="83"/>
      <c r="G151" s="50">
        <f>SUM(G150:G150)</f>
        <v>96.43</v>
      </c>
    </row>
    <row r="152" spans="1:7" ht="15" customHeight="1" x14ac:dyDescent="0.25">
      <c r="A152" s="82" t="s">
        <v>534</v>
      </c>
      <c r="B152" s="82"/>
      <c r="C152" s="47" t="s">
        <v>3</v>
      </c>
      <c r="D152" s="47" t="s">
        <v>4</v>
      </c>
      <c r="E152" s="47" t="s">
        <v>514</v>
      </c>
      <c r="F152" s="47" t="s">
        <v>515</v>
      </c>
      <c r="G152" s="48" t="s">
        <v>516</v>
      </c>
    </row>
    <row r="153" spans="1:7" ht="15" customHeight="1" x14ac:dyDescent="0.25">
      <c r="A153" s="42" t="s">
        <v>554</v>
      </c>
      <c r="B153" s="43" t="s">
        <v>555</v>
      </c>
      <c r="C153" s="42" t="s">
        <v>16</v>
      </c>
      <c r="D153" s="42" t="s">
        <v>553</v>
      </c>
      <c r="E153" s="44">
        <v>2.35205888</v>
      </c>
      <c r="F153" s="45">
        <v>22.86</v>
      </c>
      <c r="G153" s="49">
        <f>TRUNC(TRUNC(E153,8)*F153,2)</f>
        <v>53.76</v>
      </c>
    </row>
    <row r="154" spans="1:7" ht="18" customHeight="1" x14ac:dyDescent="0.25">
      <c r="A154" s="28"/>
      <c r="B154" s="28"/>
      <c r="C154" s="28"/>
      <c r="D154" s="28"/>
      <c r="E154" s="83" t="s">
        <v>541</v>
      </c>
      <c r="F154" s="83"/>
      <c r="G154" s="50">
        <f>SUM(G153:G153)</f>
        <v>53.76</v>
      </c>
    </row>
    <row r="155" spans="1:7" ht="15" customHeight="1" x14ac:dyDescent="0.25">
      <c r="A155" s="28"/>
      <c r="B155" s="28"/>
      <c r="C155" s="28"/>
      <c r="D155" s="28"/>
      <c r="E155" s="78" t="s">
        <v>529</v>
      </c>
      <c r="F155" s="78"/>
      <c r="G155" s="51">
        <f>ROUND(SUM(G148,G151,G154),2)</f>
        <v>151.47</v>
      </c>
    </row>
    <row r="156" spans="1:7" ht="15" customHeight="1" x14ac:dyDescent="0.25">
      <c r="A156" s="28"/>
      <c r="B156" s="28"/>
      <c r="C156" s="28"/>
      <c r="D156" s="28"/>
      <c r="E156" s="78" t="s">
        <v>530</v>
      </c>
      <c r="F156" s="78"/>
      <c r="G156" s="51">
        <f>ROUND(SUM(G148,G151,G154),2)</f>
        <v>151.47</v>
      </c>
    </row>
    <row r="157" spans="1:7" ht="15" customHeight="1" x14ac:dyDescent="0.25">
      <c r="A157" s="28"/>
      <c r="B157" s="28"/>
      <c r="C157" s="28"/>
      <c r="D157" s="28"/>
      <c r="E157" s="78" t="s">
        <v>531</v>
      </c>
      <c r="F157" s="78"/>
      <c r="G157" s="51">
        <f>ROUND(G155*(1+(29.84/100)),2)</f>
        <v>196.67</v>
      </c>
    </row>
    <row r="158" spans="1:7" ht="15" customHeight="1" x14ac:dyDescent="0.25">
      <c r="A158" s="28"/>
      <c r="B158" s="28"/>
      <c r="C158" s="28"/>
      <c r="D158" s="28"/>
      <c r="E158" s="78" t="s">
        <v>618</v>
      </c>
      <c r="F158" s="78"/>
      <c r="G158" s="51">
        <v>156.58000000000001</v>
      </c>
    </row>
    <row r="159" spans="1:7" ht="9.9499999999999993" customHeight="1" x14ac:dyDescent="0.25">
      <c r="A159" s="28"/>
      <c r="B159" s="28"/>
      <c r="C159" s="28"/>
      <c r="D159" s="28"/>
      <c r="E159" s="84"/>
      <c r="F159" s="84"/>
      <c r="G159" s="84"/>
    </row>
    <row r="160" spans="1:7" ht="20.100000000000001" customHeight="1" x14ac:dyDescent="0.25">
      <c r="A160" s="85" t="s">
        <v>627</v>
      </c>
      <c r="B160" s="85"/>
      <c r="C160" s="85"/>
      <c r="D160" s="85"/>
      <c r="E160" s="85"/>
      <c r="F160" s="85"/>
      <c r="G160" s="85"/>
    </row>
    <row r="161" spans="1:7" ht="15" customHeight="1" x14ac:dyDescent="0.25">
      <c r="A161" s="82" t="s">
        <v>513</v>
      </c>
      <c r="B161" s="82"/>
      <c r="C161" s="47" t="s">
        <v>3</v>
      </c>
      <c r="D161" s="47" t="s">
        <v>4</v>
      </c>
      <c r="E161" s="47" t="s">
        <v>514</v>
      </c>
      <c r="F161" s="47" t="s">
        <v>515</v>
      </c>
      <c r="G161" s="48" t="s">
        <v>516</v>
      </c>
    </row>
    <row r="162" spans="1:7" ht="15" customHeight="1" x14ac:dyDescent="0.25">
      <c r="A162" s="42" t="s">
        <v>628</v>
      </c>
      <c r="B162" s="43" t="s">
        <v>629</v>
      </c>
      <c r="C162" s="42" t="s">
        <v>16</v>
      </c>
      <c r="D162" s="42" t="s">
        <v>46</v>
      </c>
      <c r="E162" s="44">
        <v>0.68</v>
      </c>
      <c r="F162" s="45">
        <v>94.08</v>
      </c>
      <c r="G162" s="49">
        <f>TRUNC(TRUNC(E162,8)*F162,2)</f>
        <v>63.97</v>
      </c>
    </row>
    <row r="163" spans="1:7" ht="15" customHeight="1" x14ac:dyDescent="0.25">
      <c r="A163" s="42" t="s">
        <v>630</v>
      </c>
      <c r="B163" s="43" t="s">
        <v>631</v>
      </c>
      <c r="C163" s="42" t="s">
        <v>16</v>
      </c>
      <c r="D163" s="42" t="s">
        <v>632</v>
      </c>
      <c r="E163" s="44">
        <v>4.4000000000000004</v>
      </c>
      <c r="F163" s="45">
        <v>43.12</v>
      </c>
      <c r="G163" s="49">
        <f>TRUNC(TRUNC(E163,8)*F163,2)</f>
        <v>189.72</v>
      </c>
    </row>
    <row r="164" spans="1:7" ht="15" customHeight="1" x14ac:dyDescent="0.25">
      <c r="A164" s="42" t="s">
        <v>633</v>
      </c>
      <c r="B164" s="43" t="s">
        <v>634</v>
      </c>
      <c r="C164" s="42" t="s">
        <v>16</v>
      </c>
      <c r="D164" s="42" t="s">
        <v>46</v>
      </c>
      <c r="E164" s="44">
        <v>0.88</v>
      </c>
      <c r="F164" s="45">
        <v>180.32</v>
      </c>
      <c r="G164" s="49">
        <f>TRUNC(TRUNC(E164,8)*F164,2)</f>
        <v>158.68</v>
      </c>
    </row>
    <row r="165" spans="1:7" ht="15" customHeight="1" x14ac:dyDescent="0.25">
      <c r="A165" s="28"/>
      <c r="B165" s="28"/>
      <c r="C165" s="28"/>
      <c r="D165" s="28"/>
      <c r="E165" s="83" t="s">
        <v>528</v>
      </c>
      <c r="F165" s="83"/>
      <c r="G165" s="50">
        <f>SUM(G162:G164)</f>
        <v>412.37</v>
      </c>
    </row>
    <row r="166" spans="1:7" ht="15" customHeight="1" x14ac:dyDescent="0.25">
      <c r="A166" s="82" t="s">
        <v>534</v>
      </c>
      <c r="B166" s="82"/>
      <c r="C166" s="47" t="s">
        <v>3</v>
      </c>
      <c r="D166" s="47" t="s">
        <v>4</v>
      </c>
      <c r="E166" s="47" t="s">
        <v>514</v>
      </c>
      <c r="F166" s="47" t="s">
        <v>515</v>
      </c>
      <c r="G166" s="48" t="s">
        <v>516</v>
      </c>
    </row>
    <row r="167" spans="1:7" ht="15" customHeight="1" x14ac:dyDescent="0.25">
      <c r="A167" s="42" t="s">
        <v>635</v>
      </c>
      <c r="B167" s="43" t="s">
        <v>636</v>
      </c>
      <c r="C167" s="42" t="s">
        <v>16</v>
      </c>
      <c r="D167" s="42" t="s">
        <v>553</v>
      </c>
      <c r="E167" s="44">
        <v>1.56813158</v>
      </c>
      <c r="F167" s="45">
        <v>27.96</v>
      </c>
      <c r="G167" s="49">
        <f>TRUNC(TRUNC(E167,8)*F167,2)</f>
        <v>43.84</v>
      </c>
    </row>
    <row r="168" spans="1:7" ht="15" customHeight="1" x14ac:dyDescent="0.25">
      <c r="A168" s="42" t="s">
        <v>554</v>
      </c>
      <c r="B168" s="43" t="s">
        <v>555</v>
      </c>
      <c r="C168" s="42" t="s">
        <v>16</v>
      </c>
      <c r="D168" s="42" t="s">
        <v>553</v>
      </c>
      <c r="E168" s="44">
        <v>12.54505264</v>
      </c>
      <c r="F168" s="45">
        <v>22.86</v>
      </c>
      <c r="G168" s="49">
        <f>TRUNC(TRUNC(E168,8)*F168,2)</f>
        <v>286.77</v>
      </c>
    </row>
    <row r="169" spans="1:7" ht="18" customHeight="1" x14ac:dyDescent="0.25">
      <c r="A169" s="28"/>
      <c r="B169" s="28"/>
      <c r="C169" s="28"/>
      <c r="D169" s="28"/>
      <c r="E169" s="83" t="s">
        <v>541</v>
      </c>
      <c r="F169" s="83"/>
      <c r="G169" s="50">
        <f>SUM(G167:G168)</f>
        <v>330.61</v>
      </c>
    </row>
    <row r="170" spans="1:7" ht="15" customHeight="1" x14ac:dyDescent="0.25">
      <c r="A170" s="28"/>
      <c r="B170" s="28"/>
      <c r="C170" s="28"/>
      <c r="D170" s="28"/>
      <c r="E170" s="78" t="s">
        <v>529</v>
      </c>
      <c r="F170" s="78"/>
      <c r="G170" s="51">
        <f>ROUND(SUM(G165,G169),2)</f>
        <v>742.98</v>
      </c>
    </row>
    <row r="171" spans="1:7" ht="15" customHeight="1" x14ac:dyDescent="0.25">
      <c r="A171" s="28"/>
      <c r="B171" s="28"/>
      <c r="C171" s="28"/>
      <c r="D171" s="28"/>
      <c r="E171" s="78" t="s">
        <v>530</v>
      </c>
      <c r="F171" s="78"/>
      <c r="G171" s="51">
        <f>ROUND(SUM(G165,G169),2)</f>
        <v>742.98</v>
      </c>
    </row>
    <row r="172" spans="1:7" ht="15" customHeight="1" x14ac:dyDescent="0.25">
      <c r="A172" s="28"/>
      <c r="B172" s="28"/>
      <c r="C172" s="28"/>
      <c r="D172" s="28"/>
      <c r="E172" s="78" t="s">
        <v>531</v>
      </c>
      <c r="F172" s="78"/>
      <c r="G172" s="51">
        <f>ROUND(G170*(1+(29.84/100)),2)</f>
        <v>964.69</v>
      </c>
    </row>
    <row r="173" spans="1:7" ht="15" customHeight="1" x14ac:dyDescent="0.25">
      <c r="A173" s="28"/>
      <c r="B173" s="28"/>
      <c r="C173" s="28"/>
      <c r="D173" s="28"/>
      <c r="E173" s="78" t="s">
        <v>618</v>
      </c>
      <c r="F173" s="78"/>
      <c r="G173" s="51">
        <v>3.92</v>
      </c>
    </row>
    <row r="174" spans="1:7" ht="9.9499999999999993" customHeight="1" x14ac:dyDescent="0.25">
      <c r="A174" s="28"/>
      <c r="B174" s="28"/>
      <c r="C174" s="28"/>
      <c r="D174" s="28"/>
      <c r="E174" s="84"/>
      <c r="F174" s="84"/>
      <c r="G174" s="84"/>
    </row>
    <row r="175" spans="1:7" ht="20.100000000000001" customHeight="1" x14ac:dyDescent="0.25">
      <c r="A175" s="85" t="s">
        <v>637</v>
      </c>
      <c r="B175" s="85"/>
      <c r="C175" s="85"/>
      <c r="D175" s="85"/>
      <c r="E175" s="85"/>
      <c r="F175" s="85"/>
      <c r="G175" s="85"/>
    </row>
    <row r="176" spans="1:7" ht="15" customHeight="1" x14ac:dyDescent="0.25">
      <c r="A176" s="82" t="s">
        <v>611</v>
      </c>
      <c r="B176" s="82"/>
      <c r="C176" s="47" t="s">
        <v>3</v>
      </c>
      <c r="D176" s="47" t="s">
        <v>4</v>
      </c>
      <c r="E176" s="47" t="s">
        <v>514</v>
      </c>
      <c r="F176" s="47" t="s">
        <v>515</v>
      </c>
      <c r="G176" s="48" t="s">
        <v>516</v>
      </c>
    </row>
    <row r="177" spans="1:7" ht="15" customHeight="1" x14ac:dyDescent="0.25">
      <c r="A177" s="42" t="s">
        <v>638</v>
      </c>
      <c r="B177" s="43" t="s">
        <v>639</v>
      </c>
      <c r="C177" s="42" t="s">
        <v>16</v>
      </c>
      <c r="D177" s="42" t="s">
        <v>252</v>
      </c>
      <c r="E177" s="44">
        <v>73.064027199999998</v>
      </c>
      <c r="F177" s="45">
        <v>12.87</v>
      </c>
      <c r="G177" s="49">
        <f>TRUNC(TRUNC(E177,8)*F177,2)</f>
        <v>940.33</v>
      </c>
    </row>
    <row r="178" spans="1:7" ht="21" customHeight="1" x14ac:dyDescent="0.25">
      <c r="A178" s="42" t="s">
        <v>640</v>
      </c>
      <c r="B178" s="43" t="s">
        <v>641</v>
      </c>
      <c r="C178" s="42" t="s">
        <v>16</v>
      </c>
      <c r="D178" s="42" t="s">
        <v>46</v>
      </c>
      <c r="E178" s="44">
        <v>0.91330034000000004</v>
      </c>
      <c r="F178" s="45">
        <v>844.31</v>
      </c>
      <c r="G178" s="49">
        <f>TRUNC(TRUNC(E178,8)*F178,2)</f>
        <v>771.1</v>
      </c>
    </row>
    <row r="179" spans="1:7" ht="21" customHeight="1" x14ac:dyDescent="0.25">
      <c r="A179" s="42" t="s">
        <v>642</v>
      </c>
      <c r="B179" s="43" t="s">
        <v>643</v>
      </c>
      <c r="C179" s="42" t="s">
        <v>16</v>
      </c>
      <c r="D179" s="42" t="s">
        <v>26</v>
      </c>
      <c r="E179" s="44">
        <v>10.95960408</v>
      </c>
      <c r="F179" s="45">
        <v>108.74</v>
      </c>
      <c r="G179" s="49">
        <f>TRUNC(TRUNC(E179,8)*F179,2)</f>
        <v>1191.74</v>
      </c>
    </row>
    <row r="180" spans="1:7" ht="15" customHeight="1" x14ac:dyDescent="0.25">
      <c r="A180" s="28"/>
      <c r="B180" s="28"/>
      <c r="C180" s="28"/>
      <c r="D180" s="28"/>
      <c r="E180" s="83" t="s">
        <v>615</v>
      </c>
      <c r="F180" s="83"/>
      <c r="G180" s="50">
        <f>SUM(G177:G179)</f>
        <v>2903.17</v>
      </c>
    </row>
    <row r="181" spans="1:7" ht="15" customHeight="1" x14ac:dyDescent="0.25">
      <c r="A181" s="28"/>
      <c r="B181" s="28"/>
      <c r="C181" s="28"/>
      <c r="D181" s="28"/>
      <c r="E181" s="78" t="s">
        <v>529</v>
      </c>
      <c r="F181" s="78"/>
      <c r="G181" s="51">
        <f>ROUND(SUM(G180),2)</f>
        <v>2903.17</v>
      </c>
    </row>
    <row r="182" spans="1:7" ht="15" customHeight="1" x14ac:dyDescent="0.25">
      <c r="A182" s="28"/>
      <c r="B182" s="28"/>
      <c r="C182" s="28"/>
      <c r="D182" s="28"/>
      <c r="E182" s="78" t="s">
        <v>530</v>
      </c>
      <c r="F182" s="78"/>
      <c r="G182" s="51">
        <f>ROUND(SUM(G180),2)</f>
        <v>2903.17</v>
      </c>
    </row>
    <row r="183" spans="1:7" ht="15" customHeight="1" x14ac:dyDescent="0.25">
      <c r="A183" s="28"/>
      <c r="B183" s="28"/>
      <c r="C183" s="28"/>
      <c r="D183" s="28"/>
      <c r="E183" s="78" t="s">
        <v>531</v>
      </c>
      <c r="F183" s="78"/>
      <c r="G183" s="51">
        <f>ROUND(G181*(1+(29.84/100)),2)</f>
        <v>3769.48</v>
      </c>
    </row>
    <row r="184" spans="1:7" ht="15" customHeight="1" x14ac:dyDescent="0.25">
      <c r="A184" s="28"/>
      <c r="B184" s="28"/>
      <c r="C184" s="28"/>
      <c r="D184" s="28"/>
      <c r="E184" s="78" t="s">
        <v>618</v>
      </c>
      <c r="F184" s="78"/>
      <c r="G184" s="51">
        <v>15.78</v>
      </c>
    </row>
    <row r="185" spans="1:7" ht="9.9499999999999993" customHeight="1" x14ac:dyDescent="0.25">
      <c r="A185" s="28"/>
      <c r="B185" s="28"/>
      <c r="C185" s="28"/>
      <c r="D185" s="28"/>
      <c r="E185" s="84"/>
      <c r="F185" s="84"/>
      <c r="G185" s="84"/>
    </row>
    <row r="186" spans="1:7" ht="20.100000000000001" customHeight="1" x14ac:dyDescent="0.25">
      <c r="A186" s="85" t="s">
        <v>644</v>
      </c>
      <c r="B186" s="85"/>
      <c r="C186" s="85"/>
      <c r="D186" s="85"/>
      <c r="E186" s="85"/>
      <c r="F186" s="85"/>
      <c r="G186" s="85"/>
    </row>
    <row r="187" spans="1:7" ht="15" customHeight="1" x14ac:dyDescent="0.25">
      <c r="A187" s="82" t="s">
        <v>611</v>
      </c>
      <c r="B187" s="82"/>
      <c r="C187" s="47" t="s">
        <v>3</v>
      </c>
      <c r="D187" s="47" t="s">
        <v>4</v>
      </c>
      <c r="E187" s="47" t="s">
        <v>514</v>
      </c>
      <c r="F187" s="47" t="s">
        <v>515</v>
      </c>
      <c r="G187" s="48" t="s">
        <v>516</v>
      </c>
    </row>
    <row r="188" spans="1:7" ht="15" customHeight="1" x14ac:dyDescent="0.25">
      <c r="A188" s="42" t="s">
        <v>638</v>
      </c>
      <c r="B188" s="43" t="s">
        <v>639</v>
      </c>
      <c r="C188" s="42" t="s">
        <v>16</v>
      </c>
      <c r="D188" s="42" t="s">
        <v>252</v>
      </c>
      <c r="E188" s="44">
        <v>40.147134749999999</v>
      </c>
      <c r="F188" s="45">
        <v>12.87</v>
      </c>
      <c r="G188" s="49">
        <f>TRUNC(TRUNC(E188,8)*F188,2)</f>
        <v>516.69000000000005</v>
      </c>
    </row>
    <row r="189" spans="1:7" ht="21" customHeight="1" x14ac:dyDescent="0.25">
      <c r="A189" s="42" t="s">
        <v>645</v>
      </c>
      <c r="B189" s="43" t="s">
        <v>646</v>
      </c>
      <c r="C189" s="42" t="s">
        <v>16</v>
      </c>
      <c r="D189" s="42" t="s">
        <v>46</v>
      </c>
      <c r="E189" s="44">
        <v>0.89215854999999999</v>
      </c>
      <c r="F189" s="45">
        <v>819.45</v>
      </c>
      <c r="G189" s="49">
        <f>TRUNC(TRUNC(E189,8)*F189,2)</f>
        <v>731.07</v>
      </c>
    </row>
    <row r="190" spans="1:7" ht="15" customHeight="1" x14ac:dyDescent="0.25">
      <c r="A190" s="42" t="s">
        <v>647</v>
      </c>
      <c r="B190" s="43" t="s">
        <v>648</v>
      </c>
      <c r="C190" s="42" t="s">
        <v>16</v>
      </c>
      <c r="D190" s="42" t="s">
        <v>26</v>
      </c>
      <c r="E190" s="44">
        <v>10.7059026</v>
      </c>
      <c r="F190" s="45">
        <v>143.16</v>
      </c>
      <c r="G190" s="49">
        <f>TRUNC(TRUNC(E190,8)*F190,2)</f>
        <v>1532.65</v>
      </c>
    </row>
    <row r="191" spans="1:7" ht="15" customHeight="1" x14ac:dyDescent="0.25">
      <c r="A191" s="28"/>
      <c r="B191" s="28"/>
      <c r="C191" s="28"/>
      <c r="D191" s="28"/>
      <c r="E191" s="83" t="s">
        <v>615</v>
      </c>
      <c r="F191" s="83"/>
      <c r="G191" s="50">
        <f>SUM(G188:G190)</f>
        <v>2780.4100000000003</v>
      </c>
    </row>
    <row r="192" spans="1:7" ht="15" customHeight="1" x14ac:dyDescent="0.25">
      <c r="A192" s="28"/>
      <c r="B192" s="28"/>
      <c r="C192" s="28"/>
      <c r="D192" s="28"/>
      <c r="E192" s="78" t="s">
        <v>529</v>
      </c>
      <c r="F192" s="78"/>
      <c r="G192" s="51">
        <f>ROUND(SUM(G191),2)</f>
        <v>2780.41</v>
      </c>
    </row>
    <row r="193" spans="1:7" ht="15" customHeight="1" x14ac:dyDescent="0.25">
      <c r="A193" s="28"/>
      <c r="B193" s="28"/>
      <c r="C193" s="28"/>
      <c r="D193" s="28"/>
      <c r="E193" s="78" t="s">
        <v>530</v>
      </c>
      <c r="F193" s="78"/>
      <c r="G193" s="51">
        <f>ROUND(SUM(G191),2)</f>
        <v>2780.41</v>
      </c>
    </row>
    <row r="194" spans="1:7" ht="15" customHeight="1" x14ac:dyDescent="0.25">
      <c r="A194" s="28"/>
      <c r="B194" s="28"/>
      <c r="C194" s="28"/>
      <c r="D194" s="28"/>
      <c r="E194" s="78" t="s">
        <v>531</v>
      </c>
      <c r="F194" s="78"/>
      <c r="G194" s="51">
        <f>ROUND(G192*(1+(29.84/100)),2)</f>
        <v>3610.08</v>
      </c>
    </row>
    <row r="195" spans="1:7" ht="15" customHeight="1" x14ac:dyDescent="0.25">
      <c r="A195" s="28"/>
      <c r="B195" s="28"/>
      <c r="C195" s="28"/>
      <c r="D195" s="28"/>
      <c r="E195" s="78" t="s">
        <v>618</v>
      </c>
      <c r="F195" s="78"/>
      <c r="G195" s="51">
        <v>16.18</v>
      </c>
    </row>
    <row r="196" spans="1:7" ht="9.9499999999999993" customHeight="1" x14ac:dyDescent="0.25">
      <c r="A196" s="28"/>
      <c r="B196" s="28"/>
      <c r="C196" s="28"/>
      <c r="D196" s="28"/>
      <c r="E196" s="84"/>
      <c r="F196" s="84"/>
      <c r="G196" s="84"/>
    </row>
    <row r="197" spans="1:7" ht="20.100000000000001" customHeight="1" x14ac:dyDescent="0.25">
      <c r="A197" s="85" t="s">
        <v>649</v>
      </c>
      <c r="B197" s="85"/>
      <c r="C197" s="85"/>
      <c r="D197" s="85"/>
      <c r="E197" s="85"/>
      <c r="F197" s="85"/>
      <c r="G197" s="85"/>
    </row>
    <row r="198" spans="1:7" ht="15" customHeight="1" x14ac:dyDescent="0.25">
      <c r="A198" s="82" t="s">
        <v>611</v>
      </c>
      <c r="B198" s="82"/>
      <c r="C198" s="47" t="s">
        <v>3</v>
      </c>
      <c r="D198" s="47" t="s">
        <v>4</v>
      </c>
      <c r="E198" s="47" t="s">
        <v>514</v>
      </c>
      <c r="F198" s="47" t="s">
        <v>515</v>
      </c>
      <c r="G198" s="48" t="s">
        <v>516</v>
      </c>
    </row>
    <row r="199" spans="1:7" ht="15" customHeight="1" x14ac:dyDescent="0.25">
      <c r="A199" s="42" t="s">
        <v>638</v>
      </c>
      <c r="B199" s="43" t="s">
        <v>639</v>
      </c>
      <c r="C199" s="42" t="s">
        <v>16</v>
      </c>
      <c r="D199" s="42" t="s">
        <v>252</v>
      </c>
      <c r="E199" s="44">
        <v>73.063888000000006</v>
      </c>
      <c r="F199" s="45">
        <v>12.87</v>
      </c>
      <c r="G199" s="49">
        <f>TRUNC(TRUNC(E199,8)*F199,2)</f>
        <v>940.33</v>
      </c>
    </row>
    <row r="200" spans="1:7" ht="21" customHeight="1" x14ac:dyDescent="0.25">
      <c r="A200" s="42" t="s">
        <v>640</v>
      </c>
      <c r="B200" s="43" t="s">
        <v>641</v>
      </c>
      <c r="C200" s="42" t="s">
        <v>16</v>
      </c>
      <c r="D200" s="42" t="s">
        <v>46</v>
      </c>
      <c r="E200" s="44">
        <v>0.91329859999999996</v>
      </c>
      <c r="F200" s="45">
        <v>844.31</v>
      </c>
      <c r="G200" s="49">
        <f>TRUNC(TRUNC(E200,8)*F200,2)</f>
        <v>771.1</v>
      </c>
    </row>
    <row r="201" spans="1:7" ht="21" customHeight="1" x14ac:dyDescent="0.25">
      <c r="A201" s="42" t="s">
        <v>642</v>
      </c>
      <c r="B201" s="43" t="s">
        <v>643</v>
      </c>
      <c r="C201" s="42" t="s">
        <v>16</v>
      </c>
      <c r="D201" s="42" t="s">
        <v>26</v>
      </c>
      <c r="E201" s="44">
        <v>10.959583200000001</v>
      </c>
      <c r="F201" s="45">
        <v>108.74</v>
      </c>
      <c r="G201" s="49">
        <f>TRUNC(TRUNC(E201,8)*F201,2)</f>
        <v>1191.74</v>
      </c>
    </row>
    <row r="202" spans="1:7" ht="15" customHeight="1" x14ac:dyDescent="0.25">
      <c r="A202" s="28"/>
      <c r="B202" s="28"/>
      <c r="C202" s="28"/>
      <c r="D202" s="28"/>
      <c r="E202" s="83" t="s">
        <v>615</v>
      </c>
      <c r="F202" s="83"/>
      <c r="G202" s="50">
        <f>SUM(G199:G201)</f>
        <v>2903.17</v>
      </c>
    </row>
    <row r="203" spans="1:7" ht="15" customHeight="1" x14ac:dyDescent="0.25">
      <c r="A203" s="28"/>
      <c r="B203" s="28"/>
      <c r="C203" s="28"/>
      <c r="D203" s="28"/>
      <c r="E203" s="78" t="s">
        <v>529</v>
      </c>
      <c r="F203" s="78"/>
      <c r="G203" s="51">
        <f>ROUND(SUM(G202),2)</f>
        <v>2903.17</v>
      </c>
    </row>
    <row r="204" spans="1:7" ht="15" customHeight="1" x14ac:dyDescent="0.25">
      <c r="A204" s="28"/>
      <c r="B204" s="28"/>
      <c r="C204" s="28"/>
      <c r="D204" s="28"/>
      <c r="E204" s="78" t="s">
        <v>530</v>
      </c>
      <c r="F204" s="78"/>
      <c r="G204" s="51">
        <f>ROUND(SUM(G202),2)</f>
        <v>2903.17</v>
      </c>
    </row>
    <row r="205" spans="1:7" ht="15" customHeight="1" x14ac:dyDescent="0.25">
      <c r="A205" s="28"/>
      <c r="B205" s="28"/>
      <c r="C205" s="28"/>
      <c r="D205" s="28"/>
      <c r="E205" s="78" t="s">
        <v>531</v>
      </c>
      <c r="F205" s="78"/>
      <c r="G205" s="51">
        <f>ROUND(G203*(1+(29.84/100)),2)</f>
        <v>3769.48</v>
      </c>
    </row>
    <row r="206" spans="1:7" ht="15" customHeight="1" x14ac:dyDescent="0.25">
      <c r="A206" s="28"/>
      <c r="B206" s="28"/>
      <c r="C206" s="28"/>
      <c r="D206" s="28"/>
      <c r="E206" s="78" t="s">
        <v>618</v>
      </c>
      <c r="F206" s="78"/>
      <c r="G206" s="51">
        <v>9.5</v>
      </c>
    </row>
    <row r="207" spans="1:7" ht="9.9499999999999993" customHeight="1" x14ac:dyDescent="0.25">
      <c r="A207" s="28"/>
      <c r="B207" s="28"/>
      <c r="C207" s="28"/>
      <c r="D207" s="28"/>
      <c r="E207" s="84"/>
      <c r="F207" s="84"/>
      <c r="G207" s="84"/>
    </row>
    <row r="208" spans="1:7" ht="20.100000000000001" customHeight="1" x14ac:dyDescent="0.25">
      <c r="A208" s="85" t="s">
        <v>650</v>
      </c>
      <c r="B208" s="85"/>
      <c r="C208" s="85"/>
      <c r="D208" s="85"/>
      <c r="E208" s="85"/>
      <c r="F208" s="85"/>
      <c r="G208" s="85"/>
    </row>
    <row r="209" spans="1:7" ht="15" customHeight="1" x14ac:dyDescent="0.25">
      <c r="A209" s="82" t="s">
        <v>611</v>
      </c>
      <c r="B209" s="82"/>
      <c r="C209" s="47" t="s">
        <v>3</v>
      </c>
      <c r="D209" s="47" t="s">
        <v>4</v>
      </c>
      <c r="E209" s="47" t="s">
        <v>514</v>
      </c>
      <c r="F209" s="47" t="s">
        <v>515</v>
      </c>
      <c r="G209" s="48" t="s">
        <v>516</v>
      </c>
    </row>
    <row r="210" spans="1:7" ht="15" customHeight="1" x14ac:dyDescent="0.25">
      <c r="A210" s="42" t="s">
        <v>638</v>
      </c>
      <c r="B210" s="43" t="s">
        <v>639</v>
      </c>
      <c r="C210" s="42" t="s">
        <v>16</v>
      </c>
      <c r="D210" s="42" t="s">
        <v>252</v>
      </c>
      <c r="E210" s="44">
        <v>73.063888000000006</v>
      </c>
      <c r="F210" s="45">
        <v>12.87</v>
      </c>
      <c r="G210" s="49">
        <f>TRUNC(TRUNC(E210,8)*F210,2)</f>
        <v>940.33</v>
      </c>
    </row>
    <row r="211" spans="1:7" ht="21" customHeight="1" x14ac:dyDescent="0.25">
      <c r="A211" s="42" t="s">
        <v>640</v>
      </c>
      <c r="B211" s="43" t="s">
        <v>641</v>
      </c>
      <c r="C211" s="42" t="s">
        <v>16</v>
      </c>
      <c r="D211" s="42" t="s">
        <v>46</v>
      </c>
      <c r="E211" s="44">
        <v>0.91329859999999996</v>
      </c>
      <c r="F211" s="45">
        <v>844.31</v>
      </c>
      <c r="G211" s="49">
        <f>TRUNC(TRUNC(E211,8)*F211,2)</f>
        <v>771.1</v>
      </c>
    </row>
    <row r="212" spans="1:7" ht="21" customHeight="1" x14ac:dyDescent="0.25">
      <c r="A212" s="42" t="s">
        <v>642</v>
      </c>
      <c r="B212" s="43" t="s">
        <v>643</v>
      </c>
      <c r="C212" s="42" t="s">
        <v>16</v>
      </c>
      <c r="D212" s="42" t="s">
        <v>26</v>
      </c>
      <c r="E212" s="44">
        <v>10.959583200000001</v>
      </c>
      <c r="F212" s="45">
        <v>108.74</v>
      </c>
      <c r="G212" s="49">
        <f>TRUNC(TRUNC(E212,8)*F212,2)</f>
        <v>1191.74</v>
      </c>
    </row>
    <row r="213" spans="1:7" ht="15" customHeight="1" x14ac:dyDescent="0.25">
      <c r="A213" s="28"/>
      <c r="B213" s="28"/>
      <c r="C213" s="28"/>
      <c r="D213" s="28"/>
      <c r="E213" s="83" t="s">
        <v>615</v>
      </c>
      <c r="F213" s="83"/>
      <c r="G213" s="50">
        <f>SUM(G210:G212)</f>
        <v>2903.17</v>
      </c>
    </row>
    <row r="214" spans="1:7" ht="15" customHeight="1" x14ac:dyDescent="0.25">
      <c r="A214" s="28"/>
      <c r="B214" s="28"/>
      <c r="C214" s="28"/>
      <c r="D214" s="28"/>
      <c r="E214" s="78" t="s">
        <v>529</v>
      </c>
      <c r="F214" s="78"/>
      <c r="G214" s="51">
        <f>ROUND(SUM(G213),2)</f>
        <v>2903.17</v>
      </c>
    </row>
    <row r="215" spans="1:7" ht="15" customHeight="1" x14ac:dyDescent="0.25">
      <c r="A215" s="28"/>
      <c r="B215" s="28"/>
      <c r="C215" s="28"/>
      <c r="D215" s="28"/>
      <c r="E215" s="78" t="s">
        <v>530</v>
      </c>
      <c r="F215" s="78"/>
      <c r="G215" s="51">
        <f>ROUND(SUM(G213),2)</f>
        <v>2903.17</v>
      </c>
    </row>
    <row r="216" spans="1:7" ht="15" customHeight="1" x14ac:dyDescent="0.25">
      <c r="A216" s="28"/>
      <c r="B216" s="28"/>
      <c r="C216" s="28"/>
      <c r="D216" s="28"/>
      <c r="E216" s="78" t="s">
        <v>531</v>
      </c>
      <c r="F216" s="78"/>
      <c r="G216" s="51">
        <f>ROUND(G214*(1+(29.84/100)),2)</f>
        <v>3769.48</v>
      </c>
    </row>
    <row r="217" spans="1:7" ht="15" customHeight="1" x14ac:dyDescent="0.25">
      <c r="A217" s="28"/>
      <c r="B217" s="28"/>
      <c r="C217" s="28"/>
      <c r="D217" s="28"/>
      <c r="E217" s="78" t="s">
        <v>618</v>
      </c>
      <c r="F217" s="78"/>
      <c r="G217" s="51">
        <v>10.66</v>
      </c>
    </row>
    <row r="218" spans="1:7" ht="9.9499999999999993" customHeight="1" x14ac:dyDescent="0.25">
      <c r="A218" s="28"/>
      <c r="B218" s="28"/>
      <c r="C218" s="28"/>
      <c r="D218" s="28"/>
      <c r="E218" s="84"/>
      <c r="F218" s="84"/>
      <c r="G218" s="84"/>
    </row>
    <row r="219" spans="1:7" ht="20.100000000000001" customHeight="1" x14ac:dyDescent="0.25">
      <c r="A219" s="85" t="s">
        <v>651</v>
      </c>
      <c r="B219" s="85"/>
      <c r="C219" s="85"/>
      <c r="D219" s="85"/>
      <c r="E219" s="85"/>
      <c r="F219" s="85"/>
      <c r="G219" s="85"/>
    </row>
    <row r="220" spans="1:7" ht="15" customHeight="1" x14ac:dyDescent="0.25">
      <c r="A220" s="82" t="s">
        <v>513</v>
      </c>
      <c r="B220" s="82"/>
      <c r="C220" s="47" t="s">
        <v>3</v>
      </c>
      <c r="D220" s="47" t="s">
        <v>4</v>
      </c>
      <c r="E220" s="47" t="s">
        <v>514</v>
      </c>
      <c r="F220" s="47" t="s">
        <v>515</v>
      </c>
      <c r="G220" s="48" t="s">
        <v>516</v>
      </c>
    </row>
    <row r="221" spans="1:7" ht="21" customHeight="1" x14ac:dyDescent="0.25">
      <c r="A221" s="42" t="s">
        <v>652</v>
      </c>
      <c r="B221" s="43" t="s">
        <v>653</v>
      </c>
      <c r="C221" s="42" t="s">
        <v>16</v>
      </c>
      <c r="D221" s="42" t="s">
        <v>654</v>
      </c>
      <c r="E221" s="44">
        <v>0.6</v>
      </c>
      <c r="F221" s="45">
        <v>22.25</v>
      </c>
      <c r="G221" s="49">
        <f>TRUNC(TRUNC(E221,8)*F221,2)</f>
        <v>13.35</v>
      </c>
    </row>
    <row r="222" spans="1:7" ht="15" customHeight="1" x14ac:dyDescent="0.25">
      <c r="A222" s="28"/>
      <c r="B222" s="28"/>
      <c r="C222" s="28"/>
      <c r="D222" s="28"/>
      <c r="E222" s="83" t="s">
        <v>528</v>
      </c>
      <c r="F222" s="83"/>
      <c r="G222" s="50">
        <f>SUM(G221:G221)</f>
        <v>13.35</v>
      </c>
    </row>
    <row r="223" spans="1:7" ht="15" customHeight="1" x14ac:dyDescent="0.25">
      <c r="A223" s="82" t="s">
        <v>534</v>
      </c>
      <c r="B223" s="82"/>
      <c r="C223" s="47" t="s">
        <v>3</v>
      </c>
      <c r="D223" s="47" t="s">
        <v>4</v>
      </c>
      <c r="E223" s="47" t="s">
        <v>514</v>
      </c>
      <c r="F223" s="47" t="s">
        <v>515</v>
      </c>
      <c r="G223" s="48" t="s">
        <v>516</v>
      </c>
    </row>
    <row r="224" spans="1:7" ht="15" customHeight="1" x14ac:dyDescent="0.25">
      <c r="A224" s="42" t="s">
        <v>655</v>
      </c>
      <c r="B224" s="43" t="s">
        <v>656</v>
      </c>
      <c r="C224" s="42" t="s">
        <v>16</v>
      </c>
      <c r="D224" s="42" t="s">
        <v>553</v>
      </c>
      <c r="E224" s="44">
        <v>0.50950335000000002</v>
      </c>
      <c r="F224" s="45">
        <v>29.65</v>
      </c>
      <c r="G224" s="49">
        <f>TRUNC(TRUNC(E224,8)*F224,2)</f>
        <v>15.1</v>
      </c>
    </row>
    <row r="225" spans="1:7" ht="15" customHeight="1" x14ac:dyDescent="0.25">
      <c r="A225" s="42" t="s">
        <v>554</v>
      </c>
      <c r="B225" s="43" t="s">
        <v>555</v>
      </c>
      <c r="C225" s="42" t="s">
        <v>16</v>
      </c>
      <c r="D225" s="42" t="s">
        <v>553</v>
      </c>
      <c r="E225" s="44">
        <v>0.11757769</v>
      </c>
      <c r="F225" s="45">
        <v>22.86</v>
      </c>
      <c r="G225" s="49">
        <f>TRUNC(TRUNC(E225,8)*F225,2)</f>
        <v>2.68</v>
      </c>
    </row>
    <row r="226" spans="1:7" ht="18" customHeight="1" x14ac:dyDescent="0.25">
      <c r="A226" s="28"/>
      <c r="B226" s="28"/>
      <c r="C226" s="28"/>
      <c r="D226" s="28"/>
      <c r="E226" s="83" t="s">
        <v>541</v>
      </c>
      <c r="F226" s="83"/>
      <c r="G226" s="50">
        <f>SUM(G224:G225)</f>
        <v>17.78</v>
      </c>
    </row>
    <row r="227" spans="1:7" ht="15" customHeight="1" x14ac:dyDescent="0.25">
      <c r="A227" s="28"/>
      <c r="B227" s="28"/>
      <c r="C227" s="28"/>
      <c r="D227" s="28"/>
      <c r="E227" s="78" t="s">
        <v>529</v>
      </c>
      <c r="F227" s="78"/>
      <c r="G227" s="51">
        <f>ROUND(SUM(G222,G226),2)</f>
        <v>31.13</v>
      </c>
    </row>
    <row r="228" spans="1:7" ht="15" customHeight="1" x14ac:dyDescent="0.25">
      <c r="A228" s="28"/>
      <c r="B228" s="28"/>
      <c r="C228" s="28"/>
      <c r="D228" s="28"/>
      <c r="E228" s="78" t="s">
        <v>530</v>
      </c>
      <c r="F228" s="78"/>
      <c r="G228" s="51">
        <f>ROUND(SUM(G222,G226),2)</f>
        <v>31.13</v>
      </c>
    </row>
    <row r="229" spans="1:7" ht="15" customHeight="1" x14ac:dyDescent="0.25">
      <c r="A229" s="28"/>
      <c r="B229" s="28"/>
      <c r="C229" s="28"/>
      <c r="D229" s="28"/>
      <c r="E229" s="78" t="s">
        <v>531</v>
      </c>
      <c r="F229" s="78"/>
      <c r="G229" s="51">
        <f>ROUND(G227*(1+(29.84/100)),2)</f>
        <v>40.42</v>
      </c>
    </row>
    <row r="230" spans="1:7" ht="15" customHeight="1" x14ac:dyDescent="0.25">
      <c r="A230" s="28"/>
      <c r="B230" s="28"/>
      <c r="C230" s="28"/>
      <c r="D230" s="28"/>
      <c r="E230" s="78" t="s">
        <v>556</v>
      </c>
      <c r="F230" s="78"/>
      <c r="G230" s="51">
        <v>259.92</v>
      </c>
    </row>
    <row r="231" spans="1:7" ht="9.9499999999999993" customHeight="1" x14ac:dyDescent="0.25">
      <c r="A231" s="28"/>
      <c r="B231" s="28"/>
      <c r="C231" s="28"/>
      <c r="D231" s="28"/>
      <c r="E231" s="84"/>
      <c r="F231" s="84"/>
      <c r="G231" s="84"/>
    </row>
    <row r="232" spans="1:7" ht="20.100000000000001" customHeight="1" x14ac:dyDescent="0.25">
      <c r="A232" s="85" t="s">
        <v>657</v>
      </c>
      <c r="B232" s="85"/>
      <c r="C232" s="85"/>
      <c r="D232" s="85"/>
      <c r="E232" s="85"/>
      <c r="F232" s="85"/>
      <c r="G232" s="85"/>
    </row>
    <row r="233" spans="1:7" ht="15" customHeight="1" x14ac:dyDescent="0.25">
      <c r="A233" s="82" t="s">
        <v>513</v>
      </c>
      <c r="B233" s="82"/>
      <c r="C233" s="47" t="s">
        <v>3</v>
      </c>
      <c r="D233" s="47" t="s">
        <v>4</v>
      </c>
      <c r="E233" s="47" t="s">
        <v>514</v>
      </c>
      <c r="F233" s="47" t="s">
        <v>515</v>
      </c>
      <c r="G233" s="48" t="s">
        <v>516</v>
      </c>
    </row>
    <row r="234" spans="1:7" ht="15" customHeight="1" x14ac:dyDescent="0.25">
      <c r="A234" s="42" t="s">
        <v>658</v>
      </c>
      <c r="B234" s="43" t="s">
        <v>659</v>
      </c>
      <c r="C234" s="42" t="s">
        <v>16</v>
      </c>
      <c r="D234" s="42" t="s">
        <v>138</v>
      </c>
      <c r="E234" s="44">
        <v>57</v>
      </c>
      <c r="F234" s="45">
        <v>0.67</v>
      </c>
      <c r="G234" s="49">
        <f>TRUNC(TRUNC(E234,8)*F234,2)</f>
        <v>38.19</v>
      </c>
    </row>
    <row r="235" spans="1:7" ht="15" customHeight="1" x14ac:dyDescent="0.25">
      <c r="A235" s="28"/>
      <c r="B235" s="28"/>
      <c r="C235" s="28"/>
      <c r="D235" s="28"/>
      <c r="E235" s="83" t="s">
        <v>528</v>
      </c>
      <c r="F235" s="83"/>
      <c r="G235" s="50">
        <f>SUM(G234:G234)</f>
        <v>38.19</v>
      </c>
    </row>
    <row r="236" spans="1:7" ht="15" customHeight="1" x14ac:dyDescent="0.25">
      <c r="A236" s="82" t="s">
        <v>534</v>
      </c>
      <c r="B236" s="82"/>
      <c r="C236" s="47" t="s">
        <v>3</v>
      </c>
      <c r="D236" s="47" t="s">
        <v>4</v>
      </c>
      <c r="E236" s="47" t="s">
        <v>514</v>
      </c>
      <c r="F236" s="47" t="s">
        <v>515</v>
      </c>
      <c r="G236" s="48" t="s">
        <v>516</v>
      </c>
    </row>
    <row r="237" spans="1:7" ht="15" customHeight="1" x14ac:dyDescent="0.25">
      <c r="A237" s="42" t="s">
        <v>635</v>
      </c>
      <c r="B237" s="43" t="s">
        <v>636</v>
      </c>
      <c r="C237" s="42" t="s">
        <v>16</v>
      </c>
      <c r="D237" s="42" t="s">
        <v>553</v>
      </c>
      <c r="E237" s="44">
        <v>1.76667873</v>
      </c>
      <c r="F237" s="45">
        <v>27.96</v>
      </c>
      <c r="G237" s="49">
        <f>TRUNC(TRUNC(E237,8)*F237,2)</f>
        <v>49.39</v>
      </c>
    </row>
    <row r="238" spans="1:7" ht="15" customHeight="1" x14ac:dyDescent="0.25">
      <c r="A238" s="42" t="s">
        <v>554</v>
      </c>
      <c r="B238" s="43" t="s">
        <v>555</v>
      </c>
      <c r="C238" s="42" t="s">
        <v>16</v>
      </c>
      <c r="D238" s="42" t="s">
        <v>553</v>
      </c>
      <c r="E238" s="44">
        <v>0.88333936000000002</v>
      </c>
      <c r="F238" s="45">
        <v>22.86</v>
      </c>
      <c r="G238" s="49">
        <f>TRUNC(TRUNC(E238,8)*F238,2)</f>
        <v>20.190000000000001</v>
      </c>
    </row>
    <row r="239" spans="1:7" ht="18" customHeight="1" x14ac:dyDescent="0.25">
      <c r="A239" s="28"/>
      <c r="B239" s="28"/>
      <c r="C239" s="28"/>
      <c r="D239" s="28"/>
      <c r="E239" s="83" t="s">
        <v>541</v>
      </c>
      <c r="F239" s="83"/>
      <c r="G239" s="50">
        <f>SUM(G237:G238)</f>
        <v>69.58</v>
      </c>
    </row>
    <row r="240" spans="1:7" ht="15" customHeight="1" x14ac:dyDescent="0.25">
      <c r="A240" s="82" t="s">
        <v>611</v>
      </c>
      <c r="B240" s="82"/>
      <c r="C240" s="47" t="s">
        <v>3</v>
      </c>
      <c r="D240" s="47" t="s">
        <v>4</v>
      </c>
      <c r="E240" s="47" t="s">
        <v>514</v>
      </c>
      <c r="F240" s="47" t="s">
        <v>515</v>
      </c>
      <c r="G240" s="48" t="s">
        <v>516</v>
      </c>
    </row>
    <row r="241" spans="1:7" ht="15" customHeight="1" x14ac:dyDescent="0.25">
      <c r="A241" s="42" t="s">
        <v>660</v>
      </c>
      <c r="B241" s="43" t="s">
        <v>661</v>
      </c>
      <c r="C241" s="42" t="s">
        <v>16</v>
      </c>
      <c r="D241" s="42" t="s">
        <v>46</v>
      </c>
      <c r="E241" s="44">
        <v>2.4091069999999999E-2</v>
      </c>
      <c r="F241" s="45">
        <v>472.57</v>
      </c>
      <c r="G241" s="49">
        <f>TRUNC(TRUNC(E241,8)*F241,2)</f>
        <v>11.38</v>
      </c>
    </row>
    <row r="242" spans="1:7" ht="15" customHeight="1" x14ac:dyDescent="0.25">
      <c r="A242" s="28"/>
      <c r="B242" s="28"/>
      <c r="C242" s="28"/>
      <c r="D242" s="28"/>
      <c r="E242" s="83" t="s">
        <v>615</v>
      </c>
      <c r="F242" s="83"/>
      <c r="G242" s="50">
        <f>SUM(G241:G241)</f>
        <v>11.38</v>
      </c>
    </row>
    <row r="243" spans="1:7" ht="15" customHeight="1" x14ac:dyDescent="0.25">
      <c r="A243" s="28"/>
      <c r="B243" s="28"/>
      <c r="C243" s="28"/>
      <c r="D243" s="28"/>
      <c r="E243" s="78" t="s">
        <v>529</v>
      </c>
      <c r="F243" s="78"/>
      <c r="G243" s="51">
        <f>ROUND(SUM(G235,G239,G242),2)</f>
        <v>119.15</v>
      </c>
    </row>
    <row r="244" spans="1:7" ht="15" customHeight="1" x14ac:dyDescent="0.25">
      <c r="A244" s="28"/>
      <c r="B244" s="28"/>
      <c r="C244" s="28"/>
      <c r="D244" s="28"/>
      <c r="E244" s="78" t="s">
        <v>530</v>
      </c>
      <c r="F244" s="78"/>
      <c r="G244" s="51">
        <f>ROUND(SUM(G235,G239,G242),2)</f>
        <v>119.15</v>
      </c>
    </row>
    <row r="245" spans="1:7" ht="15" customHeight="1" x14ac:dyDescent="0.25">
      <c r="A245" s="28"/>
      <c r="B245" s="28"/>
      <c r="C245" s="28"/>
      <c r="D245" s="28"/>
      <c r="E245" s="78" t="s">
        <v>531</v>
      </c>
      <c r="F245" s="78"/>
      <c r="G245" s="51">
        <f>ROUND(G243*(1+(29.84/100)),2)</f>
        <v>154.69999999999999</v>
      </c>
    </row>
    <row r="246" spans="1:7" ht="15" customHeight="1" x14ac:dyDescent="0.25">
      <c r="A246" s="28"/>
      <c r="B246" s="28"/>
      <c r="C246" s="28"/>
      <c r="D246" s="28"/>
      <c r="E246" s="78" t="s">
        <v>556</v>
      </c>
      <c r="F246" s="78"/>
      <c r="G246" s="51">
        <v>1005.95</v>
      </c>
    </row>
    <row r="247" spans="1:7" ht="9.9499999999999993" customHeight="1" x14ac:dyDescent="0.25">
      <c r="A247" s="28"/>
      <c r="B247" s="28"/>
      <c r="C247" s="28"/>
      <c r="D247" s="28"/>
      <c r="E247" s="84"/>
      <c r="F247" s="84"/>
      <c r="G247" s="84"/>
    </row>
    <row r="248" spans="1:7" ht="20.100000000000001" customHeight="1" x14ac:dyDescent="0.25">
      <c r="A248" s="85" t="s">
        <v>662</v>
      </c>
      <c r="B248" s="85"/>
      <c r="C248" s="85"/>
      <c r="D248" s="85"/>
      <c r="E248" s="85"/>
      <c r="F248" s="85"/>
      <c r="G248" s="85"/>
    </row>
    <row r="249" spans="1:7" ht="15" customHeight="1" x14ac:dyDescent="0.25">
      <c r="A249" s="82" t="s">
        <v>513</v>
      </c>
      <c r="B249" s="82"/>
      <c r="C249" s="47" t="s">
        <v>3</v>
      </c>
      <c r="D249" s="47" t="s">
        <v>4</v>
      </c>
      <c r="E249" s="47" t="s">
        <v>514</v>
      </c>
      <c r="F249" s="47" t="s">
        <v>515</v>
      </c>
      <c r="G249" s="48" t="s">
        <v>516</v>
      </c>
    </row>
    <row r="250" spans="1:7" ht="21" customHeight="1" x14ac:dyDescent="0.25">
      <c r="A250" s="42" t="s">
        <v>663</v>
      </c>
      <c r="B250" s="43" t="s">
        <v>664</v>
      </c>
      <c r="C250" s="42" t="s">
        <v>39</v>
      </c>
      <c r="D250" s="42" t="s">
        <v>654</v>
      </c>
      <c r="E250" s="44">
        <v>7.0000000000000001E-3</v>
      </c>
      <c r="F250" s="45">
        <v>6.39</v>
      </c>
      <c r="G250" s="49">
        <f>TRUNC(TRUNC(E250,8)*F250,2)</f>
        <v>0.04</v>
      </c>
    </row>
    <row r="251" spans="1:7" ht="21" customHeight="1" x14ac:dyDescent="0.25">
      <c r="A251" s="42" t="s">
        <v>665</v>
      </c>
      <c r="B251" s="43" t="s">
        <v>666</v>
      </c>
      <c r="C251" s="42" t="s">
        <v>39</v>
      </c>
      <c r="D251" s="42" t="s">
        <v>22</v>
      </c>
      <c r="E251" s="44">
        <v>6</v>
      </c>
      <c r="F251" s="45">
        <v>0.09</v>
      </c>
      <c r="G251" s="49">
        <f>TRUNC(TRUNC(E251,8)*F251,2)</f>
        <v>0.54</v>
      </c>
    </row>
    <row r="252" spans="1:7" ht="15" customHeight="1" x14ac:dyDescent="0.25">
      <c r="A252" s="28"/>
      <c r="B252" s="28"/>
      <c r="C252" s="28"/>
      <c r="D252" s="28"/>
      <c r="E252" s="83" t="s">
        <v>528</v>
      </c>
      <c r="F252" s="83"/>
      <c r="G252" s="50">
        <f>SUM(G250:G251)</f>
        <v>0.58000000000000007</v>
      </c>
    </row>
    <row r="253" spans="1:7" ht="15" customHeight="1" x14ac:dyDescent="0.25">
      <c r="A253" s="82" t="s">
        <v>534</v>
      </c>
      <c r="B253" s="82"/>
      <c r="C253" s="47" t="s">
        <v>3</v>
      </c>
      <c r="D253" s="47" t="s">
        <v>4</v>
      </c>
      <c r="E253" s="47" t="s">
        <v>514</v>
      </c>
      <c r="F253" s="47" t="s">
        <v>515</v>
      </c>
      <c r="G253" s="48" t="s">
        <v>516</v>
      </c>
    </row>
    <row r="254" spans="1:7" ht="15" customHeight="1" x14ac:dyDescent="0.25">
      <c r="A254" s="42" t="s">
        <v>667</v>
      </c>
      <c r="B254" s="43" t="s">
        <v>636</v>
      </c>
      <c r="C254" s="42" t="s">
        <v>39</v>
      </c>
      <c r="D254" s="42" t="s">
        <v>537</v>
      </c>
      <c r="E254" s="44">
        <v>6.3531599999999994E-2</v>
      </c>
      <c r="F254" s="45">
        <v>27.95</v>
      </c>
      <c r="G254" s="49">
        <f>TRUNC(TRUNC(E254,8)*F254,2)</f>
        <v>1.77</v>
      </c>
    </row>
    <row r="255" spans="1:7" ht="15" customHeight="1" x14ac:dyDescent="0.25">
      <c r="A255" s="42" t="s">
        <v>668</v>
      </c>
      <c r="B255" s="43" t="s">
        <v>555</v>
      </c>
      <c r="C255" s="42" t="s">
        <v>39</v>
      </c>
      <c r="D255" s="42" t="s">
        <v>537</v>
      </c>
      <c r="E255" s="44">
        <v>8.7823090000000006E-2</v>
      </c>
      <c r="F255" s="45">
        <v>23.06</v>
      </c>
      <c r="G255" s="49">
        <f>TRUNC(TRUNC(E255,8)*F255,2)</f>
        <v>2.02</v>
      </c>
    </row>
    <row r="256" spans="1:7" ht="18" customHeight="1" x14ac:dyDescent="0.25">
      <c r="A256" s="28"/>
      <c r="B256" s="28"/>
      <c r="C256" s="28"/>
      <c r="D256" s="28"/>
      <c r="E256" s="83" t="s">
        <v>541</v>
      </c>
      <c r="F256" s="83"/>
      <c r="G256" s="50">
        <f>SUM(G254:G255)</f>
        <v>3.79</v>
      </c>
    </row>
    <row r="257" spans="1:7" ht="15" customHeight="1" x14ac:dyDescent="0.25">
      <c r="A257" s="82" t="s">
        <v>611</v>
      </c>
      <c r="B257" s="82"/>
      <c r="C257" s="47" t="s">
        <v>3</v>
      </c>
      <c r="D257" s="47" t="s">
        <v>4</v>
      </c>
      <c r="E257" s="47" t="s">
        <v>514</v>
      </c>
      <c r="F257" s="47" t="s">
        <v>515</v>
      </c>
      <c r="G257" s="48" t="s">
        <v>516</v>
      </c>
    </row>
    <row r="258" spans="1:7" ht="38.1" customHeight="1" x14ac:dyDescent="0.25">
      <c r="A258" s="42" t="s">
        <v>669</v>
      </c>
      <c r="B258" s="43" t="s">
        <v>670</v>
      </c>
      <c r="C258" s="42" t="s">
        <v>39</v>
      </c>
      <c r="D258" s="42" t="s">
        <v>614</v>
      </c>
      <c r="E258" s="44">
        <v>1.7751399999999999E-3</v>
      </c>
      <c r="F258" s="45">
        <v>619.99</v>
      </c>
      <c r="G258" s="49">
        <f>TRUNC(TRUNC(E258,8)*F258,2)</f>
        <v>1.1000000000000001</v>
      </c>
    </row>
    <row r="259" spans="1:7" ht="21" customHeight="1" x14ac:dyDescent="0.25">
      <c r="A259" s="42" t="s">
        <v>671</v>
      </c>
      <c r="B259" s="43" t="s">
        <v>672</v>
      </c>
      <c r="C259" s="42" t="s">
        <v>39</v>
      </c>
      <c r="D259" s="42" t="s">
        <v>614</v>
      </c>
      <c r="E259" s="44">
        <v>1.887262E-2</v>
      </c>
      <c r="F259" s="45">
        <v>665.08</v>
      </c>
      <c r="G259" s="49">
        <f>TRUNC(TRUNC(E259,8)*F259,2)</f>
        <v>12.55</v>
      </c>
    </row>
    <row r="260" spans="1:7" ht="29.1" customHeight="1" x14ac:dyDescent="0.25">
      <c r="A260" s="42" t="s">
        <v>673</v>
      </c>
      <c r="B260" s="43" t="s">
        <v>674</v>
      </c>
      <c r="C260" s="42" t="s">
        <v>39</v>
      </c>
      <c r="D260" s="42" t="s">
        <v>602</v>
      </c>
      <c r="E260" s="44">
        <v>0.73730404000000005</v>
      </c>
      <c r="F260" s="45">
        <v>12.76</v>
      </c>
      <c r="G260" s="49">
        <f>TRUNC(TRUNC(E260,8)*F260,2)</f>
        <v>9.4</v>
      </c>
    </row>
    <row r="261" spans="1:7" ht="21" customHeight="1" x14ac:dyDescent="0.25">
      <c r="A261" s="42" t="s">
        <v>675</v>
      </c>
      <c r="B261" s="43" t="s">
        <v>676</v>
      </c>
      <c r="C261" s="42" t="s">
        <v>39</v>
      </c>
      <c r="D261" s="42" t="s">
        <v>40</v>
      </c>
      <c r="E261" s="44">
        <v>0.18685764999999999</v>
      </c>
      <c r="F261" s="45">
        <v>132.68</v>
      </c>
      <c r="G261" s="49">
        <f>TRUNC(TRUNC(E261,8)*F261,2)</f>
        <v>24.79</v>
      </c>
    </row>
    <row r="262" spans="1:7" ht="15" customHeight="1" x14ac:dyDescent="0.25">
      <c r="A262" s="28"/>
      <c r="B262" s="28"/>
      <c r="C262" s="28"/>
      <c r="D262" s="28"/>
      <c r="E262" s="83" t="s">
        <v>615</v>
      </c>
      <c r="F262" s="83"/>
      <c r="G262" s="50">
        <f>SUM(G258:G261)</f>
        <v>47.84</v>
      </c>
    </row>
    <row r="263" spans="1:7" ht="15" customHeight="1" x14ac:dyDescent="0.25">
      <c r="A263" s="28"/>
      <c r="B263" s="28"/>
      <c r="C263" s="28"/>
      <c r="D263" s="28"/>
      <c r="E263" s="78" t="s">
        <v>529</v>
      </c>
      <c r="F263" s="78"/>
      <c r="G263" s="51">
        <f>ROUND(SUM(G252,G256,G262),2)</f>
        <v>52.21</v>
      </c>
    </row>
    <row r="264" spans="1:7" ht="15" customHeight="1" x14ac:dyDescent="0.25">
      <c r="A264" s="28"/>
      <c r="B264" s="28"/>
      <c r="C264" s="28"/>
      <c r="D264" s="28"/>
      <c r="E264" s="78" t="s">
        <v>530</v>
      </c>
      <c r="F264" s="78"/>
      <c r="G264" s="51">
        <f>ROUND(SUM(G252,G256,G262),2)</f>
        <v>52.21</v>
      </c>
    </row>
    <row r="265" spans="1:7" ht="15" customHeight="1" x14ac:dyDescent="0.25">
      <c r="A265" s="28"/>
      <c r="B265" s="28"/>
      <c r="C265" s="28"/>
      <c r="D265" s="28"/>
      <c r="E265" s="78" t="s">
        <v>531</v>
      </c>
      <c r="F265" s="78"/>
      <c r="G265" s="51">
        <f>ROUND(G263*(1+(29.84/100)),2)</f>
        <v>67.790000000000006</v>
      </c>
    </row>
    <row r="266" spans="1:7" ht="15" customHeight="1" x14ac:dyDescent="0.25">
      <c r="A266" s="28"/>
      <c r="B266" s="28"/>
      <c r="C266" s="28"/>
      <c r="D266" s="28"/>
      <c r="E266" s="78" t="s">
        <v>677</v>
      </c>
      <c r="F266" s="78"/>
      <c r="G266" s="51">
        <v>100</v>
      </c>
    </row>
    <row r="267" spans="1:7" ht="9.9499999999999993" customHeight="1" x14ac:dyDescent="0.25">
      <c r="A267" s="28"/>
      <c r="B267" s="28"/>
      <c r="C267" s="28"/>
      <c r="D267" s="28"/>
      <c r="E267" s="84"/>
      <c r="F267" s="84"/>
      <c r="G267" s="84"/>
    </row>
    <row r="268" spans="1:7" ht="20.100000000000001" customHeight="1" x14ac:dyDescent="0.25">
      <c r="A268" s="85" t="s">
        <v>678</v>
      </c>
      <c r="B268" s="85"/>
      <c r="C268" s="85"/>
      <c r="D268" s="85"/>
      <c r="E268" s="85"/>
      <c r="F268" s="85"/>
      <c r="G268" s="85"/>
    </row>
    <row r="269" spans="1:7" ht="15" customHeight="1" x14ac:dyDescent="0.25">
      <c r="A269" s="82" t="s">
        <v>534</v>
      </c>
      <c r="B269" s="82"/>
      <c r="C269" s="47" t="s">
        <v>3</v>
      </c>
      <c r="D269" s="47" t="s">
        <v>4</v>
      </c>
      <c r="E269" s="47" t="s">
        <v>514</v>
      </c>
      <c r="F269" s="47" t="s">
        <v>515</v>
      </c>
      <c r="G269" s="48" t="s">
        <v>516</v>
      </c>
    </row>
    <row r="270" spans="1:7" ht="15" customHeight="1" x14ac:dyDescent="0.25">
      <c r="A270" s="42" t="s">
        <v>667</v>
      </c>
      <c r="B270" s="43" t="s">
        <v>636</v>
      </c>
      <c r="C270" s="42" t="s">
        <v>39</v>
      </c>
      <c r="D270" s="42" t="s">
        <v>537</v>
      </c>
      <c r="E270" s="44">
        <v>4.1339380000000002E-2</v>
      </c>
      <c r="F270" s="45">
        <v>27.95</v>
      </c>
      <c r="G270" s="49">
        <f>TRUNC(TRUNC(E270,8)*F270,2)</f>
        <v>1.1499999999999999</v>
      </c>
    </row>
    <row r="271" spans="1:7" ht="15" customHeight="1" x14ac:dyDescent="0.25">
      <c r="A271" s="42" t="s">
        <v>668</v>
      </c>
      <c r="B271" s="43" t="s">
        <v>555</v>
      </c>
      <c r="C271" s="42" t="s">
        <v>39</v>
      </c>
      <c r="D271" s="42" t="s">
        <v>537</v>
      </c>
      <c r="E271" s="44">
        <v>2.1274060000000001E-2</v>
      </c>
      <c r="F271" s="45">
        <v>23.06</v>
      </c>
      <c r="G271" s="49">
        <f>TRUNC(TRUNC(E271,8)*F271,2)</f>
        <v>0.49</v>
      </c>
    </row>
    <row r="272" spans="1:7" ht="18" customHeight="1" x14ac:dyDescent="0.25">
      <c r="A272" s="28"/>
      <c r="B272" s="28"/>
      <c r="C272" s="28"/>
      <c r="D272" s="28"/>
      <c r="E272" s="83" t="s">
        <v>541</v>
      </c>
      <c r="F272" s="83"/>
      <c r="G272" s="50">
        <f>SUM(G270:G271)</f>
        <v>1.64</v>
      </c>
    </row>
    <row r="273" spans="1:7" ht="15" customHeight="1" x14ac:dyDescent="0.25">
      <c r="A273" s="82" t="s">
        <v>611</v>
      </c>
      <c r="B273" s="82"/>
      <c r="C273" s="47" t="s">
        <v>3</v>
      </c>
      <c r="D273" s="47" t="s">
        <v>4</v>
      </c>
      <c r="E273" s="47" t="s">
        <v>514</v>
      </c>
      <c r="F273" s="47" t="s">
        <v>515</v>
      </c>
      <c r="G273" s="48" t="s">
        <v>516</v>
      </c>
    </row>
    <row r="274" spans="1:7" ht="38.1" customHeight="1" x14ac:dyDescent="0.25">
      <c r="A274" s="42" t="s">
        <v>669</v>
      </c>
      <c r="B274" s="43" t="s">
        <v>670</v>
      </c>
      <c r="C274" s="42" t="s">
        <v>39</v>
      </c>
      <c r="D274" s="42" t="s">
        <v>614</v>
      </c>
      <c r="E274" s="44">
        <v>1.27644E-3</v>
      </c>
      <c r="F274" s="45">
        <v>619.99</v>
      </c>
      <c r="G274" s="49">
        <f>TRUNC(TRUNC(E274,8)*F274,2)</f>
        <v>0.79</v>
      </c>
    </row>
    <row r="275" spans="1:7" ht="29.1" customHeight="1" x14ac:dyDescent="0.25">
      <c r="A275" s="42" t="s">
        <v>679</v>
      </c>
      <c r="B275" s="43" t="s">
        <v>680</v>
      </c>
      <c r="C275" s="42" t="s">
        <v>39</v>
      </c>
      <c r="D275" s="42" t="s">
        <v>614</v>
      </c>
      <c r="E275" s="44">
        <v>1.276443E-2</v>
      </c>
      <c r="F275" s="45">
        <v>3031.05</v>
      </c>
      <c r="G275" s="49">
        <f>TRUNC(TRUNC(E275,8)*F275,2)</f>
        <v>38.68</v>
      </c>
    </row>
    <row r="276" spans="1:7" ht="15" customHeight="1" x14ac:dyDescent="0.25">
      <c r="A276" s="28"/>
      <c r="B276" s="28"/>
      <c r="C276" s="28"/>
      <c r="D276" s="28"/>
      <c r="E276" s="83" t="s">
        <v>615</v>
      </c>
      <c r="F276" s="83"/>
      <c r="G276" s="50">
        <f>SUM(G274:G275)</f>
        <v>39.47</v>
      </c>
    </row>
    <row r="277" spans="1:7" ht="15" customHeight="1" x14ac:dyDescent="0.25">
      <c r="A277" s="28"/>
      <c r="B277" s="28"/>
      <c r="C277" s="28"/>
      <c r="D277" s="28"/>
      <c r="E277" s="78" t="s">
        <v>529</v>
      </c>
      <c r="F277" s="78"/>
      <c r="G277" s="51">
        <f>ROUND(SUM(G272,G276),2)</f>
        <v>41.11</v>
      </c>
    </row>
    <row r="278" spans="1:7" ht="15" customHeight="1" x14ac:dyDescent="0.25">
      <c r="A278" s="28"/>
      <c r="B278" s="28"/>
      <c r="C278" s="28"/>
      <c r="D278" s="28"/>
      <c r="E278" s="78" t="s">
        <v>530</v>
      </c>
      <c r="F278" s="78"/>
      <c r="G278" s="51">
        <f>ROUND(SUM(G272,G276),2)</f>
        <v>41.11</v>
      </c>
    </row>
    <row r="279" spans="1:7" ht="15" customHeight="1" x14ac:dyDescent="0.25">
      <c r="A279" s="28"/>
      <c r="B279" s="28"/>
      <c r="C279" s="28"/>
      <c r="D279" s="28"/>
      <c r="E279" s="78" t="s">
        <v>531</v>
      </c>
      <c r="F279" s="78"/>
      <c r="G279" s="51">
        <f>ROUND(G277*(1+(29.84/100)),2)</f>
        <v>53.38</v>
      </c>
    </row>
    <row r="280" spans="1:7" ht="15" customHeight="1" x14ac:dyDescent="0.25">
      <c r="A280" s="28"/>
      <c r="B280" s="28"/>
      <c r="C280" s="28"/>
      <c r="D280" s="28"/>
      <c r="E280" s="78" t="s">
        <v>677</v>
      </c>
      <c r="F280" s="78"/>
      <c r="G280" s="51">
        <v>18</v>
      </c>
    </row>
    <row r="281" spans="1:7" ht="9.9499999999999993" customHeight="1" x14ac:dyDescent="0.25">
      <c r="A281" s="28"/>
      <c r="B281" s="28"/>
      <c r="C281" s="28"/>
      <c r="D281" s="28"/>
      <c r="E281" s="84"/>
      <c r="F281" s="84"/>
      <c r="G281" s="84"/>
    </row>
    <row r="282" spans="1:7" ht="20.100000000000001" customHeight="1" x14ac:dyDescent="0.25">
      <c r="A282" s="85" t="s">
        <v>681</v>
      </c>
      <c r="B282" s="85"/>
      <c r="C282" s="85"/>
      <c r="D282" s="85"/>
      <c r="E282" s="85"/>
      <c r="F282" s="85"/>
      <c r="G282" s="85"/>
    </row>
    <row r="283" spans="1:7" ht="15" customHeight="1" x14ac:dyDescent="0.25">
      <c r="A283" s="82" t="s">
        <v>513</v>
      </c>
      <c r="B283" s="82"/>
      <c r="C283" s="47" t="s">
        <v>3</v>
      </c>
      <c r="D283" s="47" t="s">
        <v>4</v>
      </c>
      <c r="E283" s="47" t="s">
        <v>514</v>
      </c>
      <c r="F283" s="47" t="s">
        <v>515</v>
      </c>
      <c r="G283" s="48" t="s">
        <v>516</v>
      </c>
    </row>
    <row r="284" spans="1:7" ht="15" customHeight="1" x14ac:dyDescent="0.25">
      <c r="A284" s="42" t="s">
        <v>682</v>
      </c>
      <c r="B284" s="43" t="s">
        <v>683</v>
      </c>
      <c r="C284" s="42" t="s">
        <v>16</v>
      </c>
      <c r="D284" s="42" t="s">
        <v>527</v>
      </c>
      <c r="E284" s="44">
        <v>1</v>
      </c>
      <c r="F284" s="45">
        <v>66.23</v>
      </c>
      <c r="G284" s="49">
        <f>TRUNC(TRUNC(E284,8)*F284,2)</f>
        <v>66.23</v>
      </c>
    </row>
    <row r="285" spans="1:7" ht="15" customHeight="1" x14ac:dyDescent="0.25">
      <c r="A285" s="42" t="s">
        <v>684</v>
      </c>
      <c r="B285" s="43" t="s">
        <v>685</v>
      </c>
      <c r="C285" s="42" t="s">
        <v>16</v>
      </c>
      <c r="D285" s="42" t="s">
        <v>26</v>
      </c>
      <c r="E285" s="44">
        <v>1</v>
      </c>
      <c r="F285" s="45">
        <v>1048.33</v>
      </c>
      <c r="G285" s="49">
        <f>TRUNC(TRUNC(E285,8)*F285,2)</f>
        <v>1048.33</v>
      </c>
    </row>
    <row r="286" spans="1:7" ht="15" customHeight="1" x14ac:dyDescent="0.25">
      <c r="A286" s="28"/>
      <c r="B286" s="28"/>
      <c r="C286" s="28"/>
      <c r="D286" s="28"/>
      <c r="E286" s="83" t="s">
        <v>528</v>
      </c>
      <c r="F286" s="83"/>
      <c r="G286" s="50">
        <f>SUM(G284:G285)</f>
        <v>1114.56</v>
      </c>
    </row>
    <row r="287" spans="1:7" ht="15" customHeight="1" x14ac:dyDescent="0.25">
      <c r="A287" s="82" t="s">
        <v>534</v>
      </c>
      <c r="B287" s="82"/>
      <c r="C287" s="47" t="s">
        <v>3</v>
      </c>
      <c r="D287" s="47" t="s">
        <v>4</v>
      </c>
      <c r="E287" s="47" t="s">
        <v>514</v>
      </c>
      <c r="F287" s="47" t="s">
        <v>515</v>
      </c>
      <c r="G287" s="48" t="s">
        <v>516</v>
      </c>
    </row>
    <row r="288" spans="1:7" ht="21" customHeight="1" x14ac:dyDescent="0.25">
      <c r="A288" s="42" t="s">
        <v>686</v>
      </c>
      <c r="B288" s="43" t="s">
        <v>687</v>
      </c>
      <c r="C288" s="42" t="s">
        <v>16</v>
      </c>
      <c r="D288" s="42" t="s">
        <v>553</v>
      </c>
      <c r="E288" s="44">
        <v>1.88029267</v>
      </c>
      <c r="F288" s="45">
        <v>27.84</v>
      </c>
      <c r="G288" s="49">
        <f>TRUNC(TRUNC(E288,8)*F288,2)</f>
        <v>52.34</v>
      </c>
    </row>
    <row r="289" spans="1:7" ht="15" customHeight="1" x14ac:dyDescent="0.25">
      <c r="A289" s="42" t="s">
        <v>554</v>
      </c>
      <c r="B289" s="43" t="s">
        <v>555</v>
      </c>
      <c r="C289" s="42" t="s">
        <v>16</v>
      </c>
      <c r="D289" s="42" t="s">
        <v>553</v>
      </c>
      <c r="E289" s="44">
        <v>1.56976574</v>
      </c>
      <c r="F289" s="45">
        <v>22.86</v>
      </c>
      <c r="G289" s="49">
        <f>TRUNC(TRUNC(E289,8)*F289,2)</f>
        <v>35.880000000000003</v>
      </c>
    </row>
    <row r="290" spans="1:7" ht="18" customHeight="1" x14ac:dyDescent="0.25">
      <c r="A290" s="28"/>
      <c r="B290" s="28"/>
      <c r="C290" s="28"/>
      <c r="D290" s="28"/>
      <c r="E290" s="83" t="s">
        <v>541</v>
      </c>
      <c r="F290" s="83"/>
      <c r="G290" s="50">
        <f>SUM(G288:G289)</f>
        <v>88.22</v>
      </c>
    </row>
    <row r="291" spans="1:7" ht="15" customHeight="1" x14ac:dyDescent="0.25">
      <c r="A291" s="28"/>
      <c r="B291" s="28"/>
      <c r="C291" s="28"/>
      <c r="D291" s="28"/>
      <c r="E291" s="78" t="s">
        <v>529</v>
      </c>
      <c r="F291" s="78"/>
      <c r="G291" s="51">
        <f>ROUND(SUM(G286,G290),2)</f>
        <v>1202.78</v>
      </c>
    </row>
    <row r="292" spans="1:7" ht="15" customHeight="1" x14ac:dyDescent="0.25">
      <c r="A292" s="28"/>
      <c r="B292" s="28"/>
      <c r="C292" s="28"/>
      <c r="D292" s="28"/>
      <c r="E292" s="78" t="s">
        <v>530</v>
      </c>
      <c r="F292" s="78"/>
      <c r="G292" s="51">
        <f>ROUND(SUM(G286,G290),2)</f>
        <v>1202.78</v>
      </c>
    </row>
    <row r="293" spans="1:7" ht="15" customHeight="1" x14ac:dyDescent="0.25">
      <c r="A293" s="28"/>
      <c r="B293" s="28"/>
      <c r="C293" s="28"/>
      <c r="D293" s="28"/>
      <c r="E293" s="78" t="s">
        <v>531</v>
      </c>
      <c r="F293" s="78"/>
      <c r="G293" s="51">
        <f>ROUND(G291*(1+(29.84/100)),2)</f>
        <v>1561.69</v>
      </c>
    </row>
    <row r="294" spans="1:7" ht="15" customHeight="1" x14ac:dyDescent="0.25">
      <c r="A294" s="28"/>
      <c r="B294" s="28"/>
      <c r="C294" s="28"/>
      <c r="D294" s="28"/>
      <c r="E294" s="78" t="s">
        <v>556</v>
      </c>
      <c r="F294" s="78"/>
      <c r="G294" s="51">
        <v>36.520000000000003</v>
      </c>
    </row>
    <row r="295" spans="1:7" ht="9.9499999999999993" customHeight="1" x14ac:dyDescent="0.25">
      <c r="A295" s="28"/>
      <c r="B295" s="28"/>
      <c r="C295" s="28"/>
      <c r="D295" s="28"/>
      <c r="E295" s="84"/>
      <c r="F295" s="84"/>
      <c r="G295" s="84"/>
    </row>
    <row r="296" spans="1:7" ht="20.100000000000001" customHeight="1" x14ac:dyDescent="0.25">
      <c r="A296" s="85" t="s">
        <v>688</v>
      </c>
      <c r="B296" s="85"/>
      <c r="C296" s="85"/>
      <c r="D296" s="85"/>
      <c r="E296" s="85"/>
      <c r="F296" s="85"/>
      <c r="G296" s="85"/>
    </row>
    <row r="297" spans="1:7" ht="15" customHeight="1" x14ac:dyDescent="0.25">
      <c r="A297" s="82" t="s">
        <v>534</v>
      </c>
      <c r="B297" s="82"/>
      <c r="C297" s="47" t="s">
        <v>3</v>
      </c>
      <c r="D297" s="47" t="s">
        <v>4</v>
      </c>
      <c r="E297" s="47" t="s">
        <v>514</v>
      </c>
      <c r="F297" s="47" t="s">
        <v>515</v>
      </c>
      <c r="G297" s="48" t="s">
        <v>516</v>
      </c>
    </row>
    <row r="298" spans="1:7" ht="15" customHeight="1" x14ac:dyDescent="0.25">
      <c r="A298" s="42" t="s">
        <v>635</v>
      </c>
      <c r="B298" s="43" t="s">
        <v>636</v>
      </c>
      <c r="C298" s="42" t="s">
        <v>16</v>
      </c>
      <c r="D298" s="42" t="s">
        <v>553</v>
      </c>
      <c r="E298" s="44">
        <v>0.16776505</v>
      </c>
      <c r="F298" s="45">
        <v>27.96</v>
      </c>
      <c r="G298" s="49">
        <f>TRUNC(TRUNC(E298,8)*F298,2)</f>
        <v>4.6900000000000004</v>
      </c>
    </row>
    <row r="299" spans="1:7" ht="15" customHeight="1" x14ac:dyDescent="0.25">
      <c r="A299" s="42" t="s">
        <v>554</v>
      </c>
      <c r="B299" s="43" t="s">
        <v>555</v>
      </c>
      <c r="C299" s="42" t="s">
        <v>16</v>
      </c>
      <c r="D299" s="42" t="s">
        <v>553</v>
      </c>
      <c r="E299" s="44">
        <v>0.16740740000000001</v>
      </c>
      <c r="F299" s="45">
        <v>22.86</v>
      </c>
      <c r="G299" s="49">
        <f>TRUNC(TRUNC(E299,8)*F299,2)</f>
        <v>3.82</v>
      </c>
    </row>
    <row r="300" spans="1:7" ht="18" customHeight="1" x14ac:dyDescent="0.25">
      <c r="A300" s="28"/>
      <c r="B300" s="28"/>
      <c r="C300" s="28"/>
      <c r="D300" s="28"/>
      <c r="E300" s="83" t="s">
        <v>541</v>
      </c>
      <c r="F300" s="83"/>
      <c r="G300" s="50">
        <f>SUM(G298:G299)</f>
        <v>8.51</v>
      </c>
    </row>
    <row r="301" spans="1:7" ht="15" customHeight="1" x14ac:dyDescent="0.25">
      <c r="A301" s="82" t="s">
        <v>611</v>
      </c>
      <c r="B301" s="82"/>
      <c r="C301" s="47" t="s">
        <v>3</v>
      </c>
      <c r="D301" s="47" t="s">
        <v>4</v>
      </c>
      <c r="E301" s="47" t="s">
        <v>514</v>
      </c>
      <c r="F301" s="47" t="s">
        <v>515</v>
      </c>
      <c r="G301" s="48" t="s">
        <v>516</v>
      </c>
    </row>
    <row r="302" spans="1:7" ht="15" customHeight="1" x14ac:dyDescent="0.25">
      <c r="A302" s="42" t="s">
        <v>689</v>
      </c>
      <c r="B302" s="43" t="s">
        <v>690</v>
      </c>
      <c r="C302" s="42" t="s">
        <v>16</v>
      </c>
      <c r="D302" s="42" t="s">
        <v>46</v>
      </c>
      <c r="E302" s="44">
        <v>5.8592499999999999E-3</v>
      </c>
      <c r="F302" s="45">
        <v>670.45</v>
      </c>
      <c r="G302" s="49">
        <f>TRUNC(TRUNC(E302,8)*F302,2)</f>
        <v>3.92</v>
      </c>
    </row>
    <row r="303" spans="1:7" ht="15" customHeight="1" x14ac:dyDescent="0.25">
      <c r="A303" s="28"/>
      <c r="B303" s="28"/>
      <c r="C303" s="28"/>
      <c r="D303" s="28"/>
      <c r="E303" s="83" t="s">
        <v>615</v>
      </c>
      <c r="F303" s="83"/>
      <c r="G303" s="50">
        <f>SUM(G302:G302)</f>
        <v>3.92</v>
      </c>
    </row>
    <row r="304" spans="1:7" ht="15" customHeight="1" x14ac:dyDescent="0.25">
      <c r="A304" s="28"/>
      <c r="B304" s="28"/>
      <c r="C304" s="28"/>
      <c r="D304" s="28"/>
      <c r="E304" s="78" t="s">
        <v>529</v>
      </c>
      <c r="F304" s="78"/>
      <c r="G304" s="51">
        <f>ROUND(SUM(G300,G303),2)</f>
        <v>12.43</v>
      </c>
    </row>
    <row r="305" spans="1:7" ht="15" customHeight="1" x14ac:dyDescent="0.25">
      <c r="A305" s="28"/>
      <c r="B305" s="28"/>
      <c r="C305" s="28"/>
      <c r="D305" s="28"/>
      <c r="E305" s="78" t="s">
        <v>530</v>
      </c>
      <c r="F305" s="78"/>
      <c r="G305" s="51">
        <f>ROUND(SUM(G300,G303),2)</f>
        <v>12.43</v>
      </c>
    </row>
    <row r="306" spans="1:7" ht="15" customHeight="1" x14ac:dyDescent="0.25">
      <c r="A306" s="28"/>
      <c r="B306" s="28"/>
      <c r="C306" s="28"/>
      <c r="D306" s="28"/>
      <c r="E306" s="78" t="s">
        <v>531</v>
      </c>
      <c r="F306" s="78"/>
      <c r="G306" s="51">
        <f>ROUND(G304*(1+(29.84/100)),2)</f>
        <v>16.14</v>
      </c>
    </row>
    <row r="307" spans="1:7" ht="15" customHeight="1" x14ac:dyDescent="0.25">
      <c r="A307" s="28"/>
      <c r="B307" s="28"/>
      <c r="C307" s="28"/>
      <c r="D307" s="28"/>
      <c r="E307" s="78" t="s">
        <v>556</v>
      </c>
      <c r="F307" s="78"/>
      <c r="G307" s="51">
        <v>2014.35</v>
      </c>
    </row>
    <row r="308" spans="1:7" ht="9.9499999999999993" customHeight="1" x14ac:dyDescent="0.25">
      <c r="A308" s="28"/>
      <c r="B308" s="28"/>
      <c r="C308" s="28"/>
      <c r="D308" s="28"/>
      <c r="E308" s="84"/>
      <c r="F308" s="84"/>
      <c r="G308" s="84"/>
    </row>
    <row r="309" spans="1:7" ht="20.100000000000001" customHeight="1" x14ac:dyDescent="0.25">
      <c r="A309" s="85" t="s">
        <v>691</v>
      </c>
      <c r="B309" s="85"/>
      <c r="C309" s="85"/>
      <c r="D309" s="85"/>
      <c r="E309" s="85"/>
      <c r="F309" s="85"/>
      <c r="G309" s="85"/>
    </row>
    <row r="310" spans="1:7" ht="15" customHeight="1" x14ac:dyDescent="0.25">
      <c r="A310" s="82" t="s">
        <v>534</v>
      </c>
      <c r="B310" s="82"/>
      <c r="C310" s="47" t="s">
        <v>3</v>
      </c>
      <c r="D310" s="47" t="s">
        <v>4</v>
      </c>
      <c r="E310" s="47" t="s">
        <v>514</v>
      </c>
      <c r="F310" s="47" t="s">
        <v>515</v>
      </c>
      <c r="G310" s="48" t="s">
        <v>516</v>
      </c>
    </row>
    <row r="311" spans="1:7" ht="21" customHeight="1" x14ac:dyDescent="0.25">
      <c r="A311" s="42" t="s">
        <v>692</v>
      </c>
      <c r="B311" s="43" t="s">
        <v>693</v>
      </c>
      <c r="C311" s="42" t="s">
        <v>16</v>
      </c>
      <c r="D311" s="42" t="s">
        <v>553</v>
      </c>
      <c r="E311" s="44">
        <v>0.43232692</v>
      </c>
      <c r="F311" s="45">
        <v>22.86</v>
      </c>
      <c r="G311" s="49">
        <f>TRUNC(TRUNC(E311,8)*F311,2)</f>
        <v>9.8800000000000008</v>
      </c>
    </row>
    <row r="312" spans="1:7" ht="15" customHeight="1" x14ac:dyDescent="0.25">
      <c r="A312" s="42" t="s">
        <v>635</v>
      </c>
      <c r="B312" s="43" t="s">
        <v>636</v>
      </c>
      <c r="C312" s="42" t="s">
        <v>16</v>
      </c>
      <c r="D312" s="42" t="s">
        <v>553</v>
      </c>
      <c r="E312" s="44">
        <v>0.55703661000000004</v>
      </c>
      <c r="F312" s="45">
        <v>27.96</v>
      </c>
      <c r="G312" s="49">
        <f>TRUNC(TRUNC(E312,8)*F312,2)</f>
        <v>15.57</v>
      </c>
    </row>
    <row r="313" spans="1:7" ht="18" customHeight="1" x14ac:dyDescent="0.25">
      <c r="A313" s="28"/>
      <c r="B313" s="28"/>
      <c r="C313" s="28"/>
      <c r="D313" s="28"/>
      <c r="E313" s="83" t="s">
        <v>541</v>
      </c>
      <c r="F313" s="83"/>
      <c r="G313" s="50">
        <f>SUM(G311:G312)</f>
        <v>25.450000000000003</v>
      </c>
    </row>
    <row r="314" spans="1:7" ht="15" customHeight="1" x14ac:dyDescent="0.25">
      <c r="A314" s="82" t="s">
        <v>611</v>
      </c>
      <c r="B314" s="82"/>
      <c r="C314" s="47" t="s">
        <v>3</v>
      </c>
      <c r="D314" s="47" t="s">
        <v>4</v>
      </c>
      <c r="E314" s="47" t="s">
        <v>514</v>
      </c>
      <c r="F314" s="47" t="s">
        <v>515</v>
      </c>
      <c r="G314" s="48" t="s">
        <v>516</v>
      </c>
    </row>
    <row r="315" spans="1:7" ht="15" customHeight="1" x14ac:dyDescent="0.25">
      <c r="A315" s="42" t="s">
        <v>660</v>
      </c>
      <c r="B315" s="43" t="s">
        <v>661</v>
      </c>
      <c r="C315" s="42" t="s">
        <v>16</v>
      </c>
      <c r="D315" s="42" t="s">
        <v>46</v>
      </c>
      <c r="E315" s="44">
        <v>2.4941930000000001E-2</v>
      </c>
      <c r="F315" s="45">
        <v>472.57</v>
      </c>
      <c r="G315" s="49">
        <f>TRUNC(TRUNC(E315,8)*F315,2)</f>
        <v>11.78</v>
      </c>
    </row>
    <row r="316" spans="1:7" ht="15" customHeight="1" x14ac:dyDescent="0.25">
      <c r="A316" s="28"/>
      <c r="B316" s="28"/>
      <c r="C316" s="28"/>
      <c r="D316" s="28"/>
      <c r="E316" s="83" t="s">
        <v>615</v>
      </c>
      <c r="F316" s="83"/>
      <c r="G316" s="50">
        <f>SUM(G315:G315)</f>
        <v>11.78</v>
      </c>
    </row>
    <row r="317" spans="1:7" ht="15" customHeight="1" x14ac:dyDescent="0.25">
      <c r="A317" s="28"/>
      <c r="B317" s="28"/>
      <c r="C317" s="28"/>
      <c r="D317" s="28"/>
      <c r="E317" s="78" t="s">
        <v>529</v>
      </c>
      <c r="F317" s="78"/>
      <c r="G317" s="51">
        <f>ROUND(SUM(G313,G316),2)</f>
        <v>37.229999999999997</v>
      </c>
    </row>
    <row r="318" spans="1:7" ht="15" customHeight="1" x14ac:dyDescent="0.25">
      <c r="A318" s="28"/>
      <c r="B318" s="28"/>
      <c r="C318" s="28"/>
      <c r="D318" s="28"/>
      <c r="E318" s="78" t="s">
        <v>530</v>
      </c>
      <c r="F318" s="78"/>
      <c r="G318" s="51">
        <f>ROUND(SUM(G313,G316),2)</f>
        <v>37.229999999999997</v>
      </c>
    </row>
    <row r="319" spans="1:7" ht="15" customHeight="1" x14ac:dyDescent="0.25">
      <c r="A319" s="28"/>
      <c r="B319" s="28"/>
      <c r="C319" s="28"/>
      <c r="D319" s="28"/>
      <c r="E319" s="78" t="s">
        <v>531</v>
      </c>
      <c r="F319" s="78"/>
      <c r="G319" s="51">
        <f>ROUND(G317*(1+(29.84/100)),2)</f>
        <v>48.34</v>
      </c>
    </row>
    <row r="320" spans="1:7" ht="15" customHeight="1" x14ac:dyDescent="0.25">
      <c r="A320" s="28"/>
      <c r="B320" s="28"/>
      <c r="C320" s="28"/>
      <c r="D320" s="28"/>
      <c r="E320" s="78" t="s">
        <v>556</v>
      </c>
      <c r="F320" s="78"/>
      <c r="G320" s="51">
        <v>1728.3</v>
      </c>
    </row>
    <row r="321" spans="1:7" ht="9.9499999999999993" customHeight="1" x14ac:dyDescent="0.25">
      <c r="A321" s="28"/>
      <c r="B321" s="28"/>
      <c r="C321" s="28"/>
      <c r="D321" s="28"/>
      <c r="E321" s="84"/>
      <c r="F321" s="84"/>
      <c r="G321" s="84"/>
    </row>
    <row r="322" spans="1:7" ht="20.100000000000001" customHeight="1" x14ac:dyDescent="0.25">
      <c r="A322" s="85" t="s">
        <v>694</v>
      </c>
      <c r="B322" s="85"/>
      <c r="C322" s="85"/>
      <c r="D322" s="85"/>
      <c r="E322" s="85"/>
      <c r="F322" s="85"/>
      <c r="G322" s="85"/>
    </row>
    <row r="323" spans="1:7" ht="15" customHeight="1" x14ac:dyDescent="0.25">
      <c r="A323" s="82" t="s">
        <v>534</v>
      </c>
      <c r="B323" s="82"/>
      <c r="C323" s="47" t="s">
        <v>3</v>
      </c>
      <c r="D323" s="47" t="s">
        <v>4</v>
      </c>
      <c r="E323" s="47" t="s">
        <v>514</v>
      </c>
      <c r="F323" s="47" t="s">
        <v>515</v>
      </c>
      <c r="G323" s="48" t="s">
        <v>516</v>
      </c>
    </row>
    <row r="324" spans="1:7" ht="21" customHeight="1" x14ac:dyDescent="0.25">
      <c r="A324" s="42" t="s">
        <v>692</v>
      </c>
      <c r="B324" s="43" t="s">
        <v>693</v>
      </c>
      <c r="C324" s="42" t="s">
        <v>16</v>
      </c>
      <c r="D324" s="42" t="s">
        <v>553</v>
      </c>
      <c r="E324" s="44">
        <v>0.28559280999999997</v>
      </c>
      <c r="F324" s="45">
        <v>22.86</v>
      </c>
      <c r="G324" s="49">
        <f>TRUNC(TRUNC(E324,8)*F324,2)</f>
        <v>6.52</v>
      </c>
    </row>
    <row r="325" spans="1:7" ht="15" customHeight="1" x14ac:dyDescent="0.25">
      <c r="A325" s="42" t="s">
        <v>635</v>
      </c>
      <c r="B325" s="43" t="s">
        <v>636</v>
      </c>
      <c r="C325" s="42" t="s">
        <v>16</v>
      </c>
      <c r="D325" s="42" t="s">
        <v>553</v>
      </c>
      <c r="E325" s="44">
        <v>0.4791456</v>
      </c>
      <c r="F325" s="45">
        <v>27.96</v>
      </c>
      <c r="G325" s="49">
        <f>TRUNC(TRUNC(E325,8)*F325,2)</f>
        <v>13.39</v>
      </c>
    </row>
    <row r="326" spans="1:7" ht="18" customHeight="1" x14ac:dyDescent="0.25">
      <c r="A326" s="28"/>
      <c r="B326" s="28"/>
      <c r="C326" s="28"/>
      <c r="D326" s="28"/>
      <c r="E326" s="83" t="s">
        <v>541</v>
      </c>
      <c r="F326" s="83"/>
      <c r="G326" s="50">
        <f>SUM(G324:G325)</f>
        <v>19.91</v>
      </c>
    </row>
    <row r="327" spans="1:7" ht="15" customHeight="1" x14ac:dyDescent="0.25">
      <c r="A327" s="82" t="s">
        <v>611</v>
      </c>
      <c r="B327" s="82"/>
      <c r="C327" s="47" t="s">
        <v>3</v>
      </c>
      <c r="D327" s="47" t="s">
        <v>4</v>
      </c>
      <c r="E327" s="47" t="s">
        <v>514</v>
      </c>
      <c r="F327" s="47" t="s">
        <v>515</v>
      </c>
      <c r="G327" s="48" t="s">
        <v>516</v>
      </c>
    </row>
    <row r="328" spans="1:7" ht="15" customHeight="1" x14ac:dyDescent="0.25">
      <c r="A328" s="42" t="s">
        <v>660</v>
      </c>
      <c r="B328" s="43" t="s">
        <v>661</v>
      </c>
      <c r="C328" s="42" t="s">
        <v>16</v>
      </c>
      <c r="D328" s="42" t="s">
        <v>46</v>
      </c>
      <c r="E328" s="44">
        <v>2.5199360000000001E-2</v>
      </c>
      <c r="F328" s="45">
        <v>472.57</v>
      </c>
      <c r="G328" s="49">
        <f>TRUNC(TRUNC(E328,8)*F328,2)</f>
        <v>11.9</v>
      </c>
    </row>
    <row r="329" spans="1:7" ht="15" customHeight="1" x14ac:dyDescent="0.25">
      <c r="A329" s="28"/>
      <c r="B329" s="28"/>
      <c r="C329" s="28"/>
      <c r="D329" s="28"/>
      <c r="E329" s="83" t="s">
        <v>615</v>
      </c>
      <c r="F329" s="83"/>
      <c r="G329" s="50">
        <f>SUM(G328:G328)</f>
        <v>11.9</v>
      </c>
    </row>
    <row r="330" spans="1:7" ht="15" customHeight="1" x14ac:dyDescent="0.25">
      <c r="A330" s="28"/>
      <c r="B330" s="28"/>
      <c r="C330" s="28"/>
      <c r="D330" s="28"/>
      <c r="E330" s="78" t="s">
        <v>529</v>
      </c>
      <c r="F330" s="78"/>
      <c r="G330" s="51">
        <f>ROUND(SUM(G326,G329),2)</f>
        <v>31.81</v>
      </c>
    </row>
    <row r="331" spans="1:7" ht="15" customHeight="1" x14ac:dyDescent="0.25">
      <c r="A331" s="28"/>
      <c r="B331" s="28"/>
      <c r="C331" s="28"/>
      <c r="D331" s="28"/>
      <c r="E331" s="78" t="s">
        <v>530</v>
      </c>
      <c r="F331" s="78"/>
      <c r="G331" s="51">
        <f>ROUND(SUM(G326,G329),2)</f>
        <v>31.81</v>
      </c>
    </row>
    <row r="332" spans="1:7" ht="15" customHeight="1" x14ac:dyDescent="0.25">
      <c r="A332" s="28"/>
      <c r="B332" s="28"/>
      <c r="C332" s="28"/>
      <c r="D332" s="28"/>
      <c r="E332" s="78" t="s">
        <v>531</v>
      </c>
      <c r="F332" s="78"/>
      <c r="G332" s="51">
        <f>ROUND(G330*(1+(29.84/100)),2)</f>
        <v>41.3</v>
      </c>
    </row>
    <row r="333" spans="1:7" ht="15" customHeight="1" x14ac:dyDescent="0.25">
      <c r="A333" s="28"/>
      <c r="B333" s="28"/>
      <c r="C333" s="28"/>
      <c r="D333" s="28"/>
      <c r="E333" s="78" t="s">
        <v>556</v>
      </c>
      <c r="F333" s="78"/>
      <c r="G333" s="51">
        <v>281.32</v>
      </c>
    </row>
    <row r="334" spans="1:7" ht="9.9499999999999993" customHeight="1" x14ac:dyDescent="0.25">
      <c r="A334" s="28"/>
      <c r="B334" s="28"/>
      <c r="C334" s="28"/>
      <c r="D334" s="28"/>
      <c r="E334" s="84"/>
      <c r="F334" s="84"/>
      <c r="G334" s="84"/>
    </row>
    <row r="335" spans="1:7" ht="20.100000000000001" customHeight="1" x14ac:dyDescent="0.25">
      <c r="A335" s="85" t="s">
        <v>695</v>
      </c>
      <c r="B335" s="85"/>
      <c r="C335" s="85"/>
      <c r="D335" s="85"/>
      <c r="E335" s="85"/>
      <c r="F335" s="85"/>
      <c r="G335" s="85"/>
    </row>
    <row r="336" spans="1:7" ht="15" customHeight="1" x14ac:dyDescent="0.25">
      <c r="A336" s="82" t="s">
        <v>513</v>
      </c>
      <c r="B336" s="82"/>
      <c r="C336" s="47" t="s">
        <v>3</v>
      </c>
      <c r="D336" s="47" t="s">
        <v>4</v>
      </c>
      <c r="E336" s="47" t="s">
        <v>514</v>
      </c>
      <c r="F336" s="47" t="s">
        <v>515</v>
      </c>
      <c r="G336" s="48" t="s">
        <v>516</v>
      </c>
    </row>
    <row r="337" spans="1:7" ht="15" customHeight="1" x14ac:dyDescent="0.25">
      <c r="A337" s="42" t="s">
        <v>696</v>
      </c>
      <c r="B337" s="43" t="s">
        <v>697</v>
      </c>
      <c r="C337" s="42" t="s">
        <v>16</v>
      </c>
      <c r="D337" s="42" t="s">
        <v>252</v>
      </c>
      <c r="E337" s="44">
        <v>4</v>
      </c>
      <c r="F337" s="45">
        <v>1.06</v>
      </c>
      <c r="G337" s="49">
        <f>TRUNC(TRUNC(E337,8)*F337,2)</f>
        <v>4.24</v>
      </c>
    </row>
    <row r="338" spans="1:7" ht="21" customHeight="1" x14ac:dyDescent="0.25">
      <c r="A338" s="42" t="s">
        <v>698</v>
      </c>
      <c r="B338" s="43" t="s">
        <v>699</v>
      </c>
      <c r="C338" s="42" t="s">
        <v>16</v>
      </c>
      <c r="D338" s="42" t="s">
        <v>252</v>
      </c>
      <c r="E338" s="44">
        <v>0.33</v>
      </c>
      <c r="F338" s="45">
        <v>4.38</v>
      </c>
      <c r="G338" s="49">
        <f>TRUNC(TRUNC(E338,8)*F338,2)</f>
        <v>1.44</v>
      </c>
    </row>
    <row r="339" spans="1:7" ht="15" customHeight="1" x14ac:dyDescent="0.25">
      <c r="A339" s="42" t="s">
        <v>700</v>
      </c>
      <c r="B339" s="43" t="s">
        <v>701</v>
      </c>
      <c r="C339" s="42" t="s">
        <v>16</v>
      </c>
      <c r="D339" s="42" t="s">
        <v>26</v>
      </c>
      <c r="E339" s="44">
        <v>1.05</v>
      </c>
      <c r="F339" s="45">
        <v>30.5</v>
      </c>
      <c r="G339" s="49">
        <f>TRUNC(TRUNC(E339,8)*F339,2)</f>
        <v>32.020000000000003</v>
      </c>
    </row>
    <row r="340" spans="1:7" ht="15" customHeight="1" x14ac:dyDescent="0.25">
      <c r="A340" s="28"/>
      <c r="B340" s="28"/>
      <c r="C340" s="28"/>
      <c r="D340" s="28"/>
      <c r="E340" s="83" t="s">
        <v>528</v>
      </c>
      <c r="F340" s="83"/>
      <c r="G340" s="50">
        <f>SUM(G337:G339)</f>
        <v>37.700000000000003</v>
      </c>
    </row>
    <row r="341" spans="1:7" ht="15" customHeight="1" x14ac:dyDescent="0.25">
      <c r="A341" s="82" t="s">
        <v>534</v>
      </c>
      <c r="B341" s="82"/>
      <c r="C341" s="47" t="s">
        <v>3</v>
      </c>
      <c r="D341" s="47" t="s">
        <v>4</v>
      </c>
      <c r="E341" s="47" t="s">
        <v>514</v>
      </c>
      <c r="F341" s="47" t="s">
        <v>515</v>
      </c>
      <c r="G341" s="48" t="s">
        <v>516</v>
      </c>
    </row>
    <row r="342" spans="1:7" ht="21" customHeight="1" x14ac:dyDescent="0.25">
      <c r="A342" s="42" t="s">
        <v>692</v>
      </c>
      <c r="B342" s="43" t="s">
        <v>693</v>
      </c>
      <c r="C342" s="42" t="s">
        <v>16</v>
      </c>
      <c r="D342" s="42" t="s">
        <v>553</v>
      </c>
      <c r="E342" s="44">
        <v>9.3825240000000004E-2</v>
      </c>
      <c r="F342" s="45">
        <v>22.86</v>
      </c>
      <c r="G342" s="49">
        <f>TRUNC(TRUNC(E342,8)*F342,2)</f>
        <v>2.14</v>
      </c>
    </row>
    <row r="343" spans="1:7" ht="15" customHeight="1" x14ac:dyDescent="0.25">
      <c r="A343" s="42" t="s">
        <v>635</v>
      </c>
      <c r="B343" s="43" t="s">
        <v>636</v>
      </c>
      <c r="C343" s="42" t="s">
        <v>16</v>
      </c>
      <c r="D343" s="42" t="s">
        <v>553</v>
      </c>
      <c r="E343" s="44">
        <v>0.43132198999999999</v>
      </c>
      <c r="F343" s="45">
        <v>27.96</v>
      </c>
      <c r="G343" s="49">
        <f>TRUNC(TRUNC(E343,8)*F343,2)</f>
        <v>12.05</v>
      </c>
    </row>
    <row r="344" spans="1:7" ht="18" customHeight="1" x14ac:dyDescent="0.25">
      <c r="A344" s="28"/>
      <c r="B344" s="28"/>
      <c r="C344" s="28"/>
      <c r="D344" s="28"/>
      <c r="E344" s="83" t="s">
        <v>541</v>
      </c>
      <c r="F344" s="83"/>
      <c r="G344" s="50">
        <f>SUM(G342:G343)</f>
        <v>14.190000000000001</v>
      </c>
    </row>
    <row r="345" spans="1:7" ht="15" customHeight="1" x14ac:dyDescent="0.25">
      <c r="A345" s="28"/>
      <c r="B345" s="28"/>
      <c r="C345" s="28"/>
      <c r="D345" s="28"/>
      <c r="E345" s="78" t="s">
        <v>529</v>
      </c>
      <c r="F345" s="78"/>
      <c r="G345" s="51">
        <f>ROUND(SUM(G340,G344),2)</f>
        <v>51.89</v>
      </c>
    </row>
    <row r="346" spans="1:7" ht="15" customHeight="1" x14ac:dyDescent="0.25">
      <c r="A346" s="28"/>
      <c r="B346" s="28"/>
      <c r="C346" s="28"/>
      <c r="D346" s="28"/>
      <c r="E346" s="78" t="s">
        <v>530</v>
      </c>
      <c r="F346" s="78"/>
      <c r="G346" s="51">
        <f>ROUND(SUM(G340,G344),2)</f>
        <v>51.89</v>
      </c>
    </row>
    <row r="347" spans="1:7" ht="15" customHeight="1" x14ac:dyDescent="0.25">
      <c r="A347" s="28"/>
      <c r="B347" s="28"/>
      <c r="C347" s="28"/>
      <c r="D347" s="28"/>
      <c r="E347" s="78" t="s">
        <v>531</v>
      </c>
      <c r="F347" s="78"/>
      <c r="G347" s="51">
        <f>ROUND(G345*(1+(29.84/100)),2)</f>
        <v>67.37</v>
      </c>
    </row>
    <row r="348" spans="1:7" ht="15" customHeight="1" x14ac:dyDescent="0.25">
      <c r="A348" s="28"/>
      <c r="B348" s="28"/>
      <c r="C348" s="28"/>
      <c r="D348" s="28"/>
      <c r="E348" s="78" t="s">
        <v>556</v>
      </c>
      <c r="F348" s="78"/>
      <c r="G348" s="51">
        <v>281.32</v>
      </c>
    </row>
    <row r="349" spans="1:7" ht="9.9499999999999993" customHeight="1" x14ac:dyDescent="0.25">
      <c r="A349" s="28"/>
      <c r="B349" s="28"/>
      <c r="C349" s="28"/>
      <c r="D349" s="28"/>
      <c r="E349" s="84"/>
      <c r="F349" s="84"/>
      <c r="G349" s="84"/>
    </row>
    <row r="350" spans="1:7" ht="20.100000000000001" customHeight="1" x14ac:dyDescent="0.25">
      <c r="A350" s="85" t="s">
        <v>702</v>
      </c>
      <c r="B350" s="85"/>
      <c r="C350" s="85"/>
      <c r="D350" s="85"/>
      <c r="E350" s="85"/>
      <c r="F350" s="85"/>
      <c r="G350" s="85"/>
    </row>
    <row r="351" spans="1:7" ht="15" customHeight="1" x14ac:dyDescent="0.25">
      <c r="A351" s="82" t="s">
        <v>513</v>
      </c>
      <c r="B351" s="82"/>
      <c r="C351" s="47" t="s">
        <v>3</v>
      </c>
      <c r="D351" s="47" t="s">
        <v>4</v>
      </c>
      <c r="E351" s="47" t="s">
        <v>514</v>
      </c>
      <c r="F351" s="47" t="s">
        <v>515</v>
      </c>
      <c r="G351" s="48" t="s">
        <v>516</v>
      </c>
    </row>
    <row r="352" spans="1:7" ht="15" customHeight="1" x14ac:dyDescent="0.25">
      <c r="A352" s="42" t="s">
        <v>628</v>
      </c>
      <c r="B352" s="43" t="s">
        <v>629</v>
      </c>
      <c r="C352" s="42" t="s">
        <v>16</v>
      </c>
      <c r="D352" s="42" t="s">
        <v>46</v>
      </c>
      <c r="E352" s="44">
        <v>7.0000000000000007E-2</v>
      </c>
      <c r="F352" s="45">
        <v>94.08</v>
      </c>
      <c r="G352" s="49">
        <f>TRUNC(TRUNC(E352,8)*F352,2)</f>
        <v>6.58</v>
      </c>
    </row>
    <row r="353" spans="1:7" ht="15" customHeight="1" x14ac:dyDescent="0.25">
      <c r="A353" s="42" t="s">
        <v>630</v>
      </c>
      <c r="B353" s="43" t="s">
        <v>631</v>
      </c>
      <c r="C353" s="42" t="s">
        <v>16</v>
      </c>
      <c r="D353" s="42" t="s">
        <v>632</v>
      </c>
      <c r="E353" s="44">
        <v>0.4</v>
      </c>
      <c r="F353" s="45">
        <v>43.12</v>
      </c>
      <c r="G353" s="49">
        <f>TRUNC(TRUNC(E353,8)*F353,2)</f>
        <v>17.239999999999998</v>
      </c>
    </row>
    <row r="354" spans="1:7" ht="15" customHeight="1" x14ac:dyDescent="0.25">
      <c r="A354" s="42" t="s">
        <v>633</v>
      </c>
      <c r="B354" s="43" t="s">
        <v>634</v>
      </c>
      <c r="C354" s="42" t="s">
        <v>16</v>
      </c>
      <c r="D354" s="42" t="s">
        <v>46</v>
      </c>
      <c r="E354" s="44">
        <v>0.11</v>
      </c>
      <c r="F354" s="45">
        <v>180.32</v>
      </c>
      <c r="G354" s="49">
        <f>TRUNC(TRUNC(E354,8)*F354,2)</f>
        <v>19.829999999999998</v>
      </c>
    </row>
    <row r="355" spans="1:7" ht="15" customHeight="1" x14ac:dyDescent="0.25">
      <c r="A355" s="28"/>
      <c r="B355" s="28"/>
      <c r="C355" s="28"/>
      <c r="D355" s="28"/>
      <c r="E355" s="83" t="s">
        <v>528</v>
      </c>
      <c r="F355" s="83"/>
      <c r="G355" s="50">
        <f>SUM(G352:G354)</f>
        <v>43.65</v>
      </c>
    </row>
    <row r="356" spans="1:7" ht="15" customHeight="1" x14ac:dyDescent="0.25">
      <c r="A356" s="82" t="s">
        <v>534</v>
      </c>
      <c r="B356" s="82"/>
      <c r="C356" s="47" t="s">
        <v>3</v>
      </c>
      <c r="D356" s="47" t="s">
        <v>4</v>
      </c>
      <c r="E356" s="47" t="s">
        <v>514</v>
      </c>
      <c r="F356" s="47" t="s">
        <v>515</v>
      </c>
      <c r="G356" s="48" t="s">
        <v>516</v>
      </c>
    </row>
    <row r="357" spans="1:7" ht="15" customHeight="1" x14ac:dyDescent="0.25">
      <c r="A357" s="42" t="s">
        <v>635</v>
      </c>
      <c r="B357" s="43" t="s">
        <v>636</v>
      </c>
      <c r="C357" s="42" t="s">
        <v>16</v>
      </c>
      <c r="D357" s="42" t="s">
        <v>553</v>
      </c>
      <c r="E357" s="44">
        <v>0.31385382000000001</v>
      </c>
      <c r="F357" s="45">
        <v>27.96</v>
      </c>
      <c r="G357" s="49">
        <f>TRUNC(TRUNC(E357,8)*F357,2)</f>
        <v>8.77</v>
      </c>
    </row>
    <row r="358" spans="1:7" ht="15" customHeight="1" x14ac:dyDescent="0.25">
      <c r="A358" s="42" t="s">
        <v>554</v>
      </c>
      <c r="B358" s="43" t="s">
        <v>555</v>
      </c>
      <c r="C358" s="42" t="s">
        <v>16</v>
      </c>
      <c r="D358" s="42" t="s">
        <v>553</v>
      </c>
      <c r="E358" s="44">
        <v>0.62798551000000002</v>
      </c>
      <c r="F358" s="45">
        <v>22.86</v>
      </c>
      <c r="G358" s="49">
        <f>TRUNC(TRUNC(E358,8)*F358,2)</f>
        <v>14.35</v>
      </c>
    </row>
    <row r="359" spans="1:7" ht="18" customHeight="1" x14ac:dyDescent="0.25">
      <c r="A359" s="28"/>
      <c r="B359" s="28"/>
      <c r="C359" s="28"/>
      <c r="D359" s="28"/>
      <c r="E359" s="83" t="s">
        <v>541</v>
      </c>
      <c r="F359" s="83"/>
      <c r="G359" s="50">
        <f>SUM(G357:G358)</f>
        <v>23.119999999999997</v>
      </c>
    </row>
    <row r="360" spans="1:7" ht="15" customHeight="1" x14ac:dyDescent="0.25">
      <c r="A360" s="28"/>
      <c r="B360" s="28"/>
      <c r="C360" s="28"/>
      <c r="D360" s="28"/>
      <c r="E360" s="78" t="s">
        <v>529</v>
      </c>
      <c r="F360" s="78"/>
      <c r="G360" s="51">
        <f>ROUND(SUM(G355,G359),2)</f>
        <v>66.77</v>
      </c>
    </row>
    <row r="361" spans="1:7" ht="15" customHeight="1" x14ac:dyDescent="0.25">
      <c r="A361" s="28"/>
      <c r="B361" s="28"/>
      <c r="C361" s="28"/>
      <c r="D361" s="28"/>
      <c r="E361" s="78" t="s">
        <v>530</v>
      </c>
      <c r="F361" s="78"/>
      <c r="G361" s="51">
        <f>ROUND(SUM(G355,G359),2)</f>
        <v>66.77</v>
      </c>
    </row>
    <row r="362" spans="1:7" ht="15" customHeight="1" x14ac:dyDescent="0.25">
      <c r="A362" s="28"/>
      <c r="B362" s="28"/>
      <c r="C362" s="28"/>
      <c r="D362" s="28"/>
      <c r="E362" s="78" t="s">
        <v>531</v>
      </c>
      <c r="F362" s="78"/>
      <c r="G362" s="51">
        <f>ROUND(G360*(1+(29.84/100)),2)</f>
        <v>86.69</v>
      </c>
    </row>
    <row r="363" spans="1:7" ht="15" customHeight="1" x14ac:dyDescent="0.25">
      <c r="A363" s="28"/>
      <c r="B363" s="28"/>
      <c r="C363" s="28"/>
      <c r="D363" s="28"/>
      <c r="E363" s="78" t="s">
        <v>556</v>
      </c>
      <c r="F363" s="78"/>
      <c r="G363" s="51">
        <v>477.12</v>
      </c>
    </row>
    <row r="364" spans="1:7" ht="9.9499999999999993" customHeight="1" x14ac:dyDescent="0.25">
      <c r="A364" s="28"/>
      <c r="B364" s="28"/>
      <c r="C364" s="28"/>
      <c r="D364" s="28"/>
      <c r="E364" s="84"/>
      <c r="F364" s="84"/>
      <c r="G364" s="84"/>
    </row>
    <row r="365" spans="1:7" ht="20.100000000000001" customHeight="1" x14ac:dyDescent="0.25">
      <c r="A365" s="85" t="s">
        <v>703</v>
      </c>
      <c r="B365" s="85"/>
      <c r="C365" s="85"/>
      <c r="D365" s="85"/>
      <c r="E365" s="85"/>
      <c r="F365" s="85"/>
      <c r="G365" s="85"/>
    </row>
    <row r="366" spans="1:7" ht="15" customHeight="1" x14ac:dyDescent="0.25">
      <c r="A366" s="82" t="s">
        <v>513</v>
      </c>
      <c r="B366" s="82"/>
      <c r="C366" s="47" t="s">
        <v>3</v>
      </c>
      <c r="D366" s="47" t="s">
        <v>4</v>
      </c>
      <c r="E366" s="47" t="s">
        <v>514</v>
      </c>
      <c r="F366" s="47" t="s">
        <v>515</v>
      </c>
      <c r="G366" s="48" t="s">
        <v>516</v>
      </c>
    </row>
    <row r="367" spans="1:7" ht="15" customHeight="1" x14ac:dyDescent="0.25">
      <c r="A367" s="42" t="s">
        <v>628</v>
      </c>
      <c r="B367" s="43" t="s">
        <v>629</v>
      </c>
      <c r="C367" s="42" t="s">
        <v>16</v>
      </c>
      <c r="D367" s="42" t="s">
        <v>46</v>
      </c>
      <c r="E367" s="44">
        <v>3.6600000000000001E-2</v>
      </c>
      <c r="F367" s="45">
        <v>94.08</v>
      </c>
      <c r="G367" s="49">
        <f>TRUNC(TRUNC(E367,8)*F367,2)</f>
        <v>3.44</v>
      </c>
    </row>
    <row r="368" spans="1:7" ht="15" customHeight="1" x14ac:dyDescent="0.25">
      <c r="A368" s="42" t="s">
        <v>630</v>
      </c>
      <c r="B368" s="43" t="s">
        <v>631</v>
      </c>
      <c r="C368" s="42" t="s">
        <v>16</v>
      </c>
      <c r="D368" s="42" t="s">
        <v>632</v>
      </c>
      <c r="E368" s="44">
        <v>0.31</v>
      </c>
      <c r="F368" s="45">
        <v>43.12</v>
      </c>
      <c r="G368" s="49">
        <f>TRUNC(TRUNC(E368,8)*F368,2)</f>
        <v>13.36</v>
      </c>
    </row>
    <row r="369" spans="1:7" ht="15" customHeight="1" x14ac:dyDescent="0.25">
      <c r="A369" s="28"/>
      <c r="B369" s="28"/>
      <c r="C369" s="28"/>
      <c r="D369" s="28"/>
      <c r="E369" s="83" t="s">
        <v>528</v>
      </c>
      <c r="F369" s="83"/>
      <c r="G369" s="50">
        <f>SUM(G367:G368)</f>
        <v>16.8</v>
      </c>
    </row>
    <row r="370" spans="1:7" ht="15" customHeight="1" x14ac:dyDescent="0.25">
      <c r="A370" s="82" t="s">
        <v>534</v>
      </c>
      <c r="B370" s="82"/>
      <c r="C370" s="47" t="s">
        <v>3</v>
      </c>
      <c r="D370" s="47" t="s">
        <v>4</v>
      </c>
      <c r="E370" s="47" t="s">
        <v>514</v>
      </c>
      <c r="F370" s="47" t="s">
        <v>515</v>
      </c>
      <c r="G370" s="48" t="s">
        <v>516</v>
      </c>
    </row>
    <row r="371" spans="1:7" ht="15" customHeight="1" x14ac:dyDescent="0.25">
      <c r="A371" s="42" t="s">
        <v>635</v>
      </c>
      <c r="B371" s="43" t="s">
        <v>636</v>
      </c>
      <c r="C371" s="42" t="s">
        <v>16</v>
      </c>
      <c r="D371" s="42" t="s">
        <v>553</v>
      </c>
      <c r="E371" s="44">
        <v>0.19626667</v>
      </c>
      <c r="F371" s="45">
        <v>27.96</v>
      </c>
      <c r="G371" s="49">
        <f>TRUNC(TRUNC(E371,8)*F371,2)</f>
        <v>5.48</v>
      </c>
    </row>
    <row r="372" spans="1:7" ht="15" customHeight="1" x14ac:dyDescent="0.25">
      <c r="A372" s="42" t="s">
        <v>554</v>
      </c>
      <c r="B372" s="43" t="s">
        <v>555</v>
      </c>
      <c r="C372" s="42" t="s">
        <v>16</v>
      </c>
      <c r="D372" s="42" t="s">
        <v>553</v>
      </c>
      <c r="E372" s="44">
        <v>0.47104001000000001</v>
      </c>
      <c r="F372" s="45">
        <v>22.86</v>
      </c>
      <c r="G372" s="49">
        <f>TRUNC(TRUNC(E372,8)*F372,2)</f>
        <v>10.76</v>
      </c>
    </row>
    <row r="373" spans="1:7" ht="18" customHeight="1" x14ac:dyDescent="0.25">
      <c r="A373" s="28"/>
      <c r="B373" s="28"/>
      <c r="C373" s="28"/>
      <c r="D373" s="28"/>
      <c r="E373" s="83" t="s">
        <v>541</v>
      </c>
      <c r="F373" s="83"/>
      <c r="G373" s="50">
        <f>SUM(G371:G372)</f>
        <v>16.240000000000002</v>
      </c>
    </row>
    <row r="374" spans="1:7" ht="15" customHeight="1" x14ac:dyDescent="0.25">
      <c r="A374" s="28"/>
      <c r="B374" s="28"/>
      <c r="C374" s="28"/>
      <c r="D374" s="28"/>
      <c r="E374" s="78" t="s">
        <v>529</v>
      </c>
      <c r="F374" s="78"/>
      <c r="G374" s="51">
        <f>ROUND(SUM(G369,G373),2)</f>
        <v>33.04</v>
      </c>
    </row>
    <row r="375" spans="1:7" ht="15" customHeight="1" x14ac:dyDescent="0.25">
      <c r="A375" s="28"/>
      <c r="B375" s="28"/>
      <c r="C375" s="28"/>
      <c r="D375" s="28"/>
      <c r="E375" s="78" t="s">
        <v>530</v>
      </c>
      <c r="F375" s="78"/>
      <c r="G375" s="51">
        <f>ROUND(SUM(G369,G373),2)</f>
        <v>33.04</v>
      </c>
    </row>
    <row r="376" spans="1:7" ht="15" customHeight="1" x14ac:dyDescent="0.25">
      <c r="A376" s="28"/>
      <c r="B376" s="28"/>
      <c r="C376" s="28"/>
      <c r="D376" s="28"/>
      <c r="E376" s="78" t="s">
        <v>531</v>
      </c>
      <c r="F376" s="78"/>
      <c r="G376" s="51">
        <f>ROUND(G374*(1+(29.84/100)),2)</f>
        <v>42.9</v>
      </c>
    </row>
    <row r="377" spans="1:7" ht="15" customHeight="1" x14ac:dyDescent="0.25">
      <c r="A377" s="28"/>
      <c r="B377" s="28"/>
      <c r="C377" s="28"/>
      <c r="D377" s="28"/>
      <c r="E377" s="78" t="s">
        <v>556</v>
      </c>
      <c r="F377" s="78"/>
      <c r="G377" s="51">
        <v>238.56</v>
      </c>
    </row>
    <row r="378" spans="1:7" ht="9.9499999999999993" customHeight="1" x14ac:dyDescent="0.25">
      <c r="A378" s="28"/>
      <c r="B378" s="28"/>
      <c r="C378" s="28"/>
      <c r="D378" s="28"/>
      <c r="E378" s="84"/>
      <c r="F378" s="84"/>
      <c r="G378" s="84"/>
    </row>
    <row r="379" spans="1:7" ht="20.100000000000001" customHeight="1" x14ac:dyDescent="0.25">
      <c r="A379" s="85" t="s">
        <v>704</v>
      </c>
      <c r="B379" s="85"/>
      <c r="C379" s="85"/>
      <c r="D379" s="85"/>
      <c r="E379" s="85"/>
      <c r="F379" s="85"/>
      <c r="G379" s="85"/>
    </row>
    <row r="380" spans="1:7" ht="15" customHeight="1" x14ac:dyDescent="0.25">
      <c r="A380" s="82" t="s">
        <v>611</v>
      </c>
      <c r="B380" s="82"/>
      <c r="C380" s="47" t="s">
        <v>3</v>
      </c>
      <c r="D380" s="47" t="s">
        <v>4</v>
      </c>
      <c r="E380" s="47" t="s">
        <v>514</v>
      </c>
      <c r="F380" s="47" t="s">
        <v>515</v>
      </c>
      <c r="G380" s="48" t="s">
        <v>516</v>
      </c>
    </row>
    <row r="381" spans="1:7" ht="21" customHeight="1" x14ac:dyDescent="0.25">
      <c r="A381" s="42" t="s">
        <v>705</v>
      </c>
      <c r="B381" s="43" t="s">
        <v>706</v>
      </c>
      <c r="C381" s="42" t="s">
        <v>16</v>
      </c>
      <c r="D381" s="42" t="s">
        <v>46</v>
      </c>
      <c r="E381" s="44">
        <v>6.4002099999999999E-3</v>
      </c>
      <c r="F381" s="45">
        <v>1678.41</v>
      </c>
      <c r="G381" s="49">
        <f>TRUNC(TRUNC(E381,8)*F381,2)</f>
        <v>10.74</v>
      </c>
    </row>
    <row r="382" spans="1:7" ht="15" customHeight="1" x14ac:dyDescent="0.25">
      <c r="A382" s="42" t="s">
        <v>707</v>
      </c>
      <c r="B382" s="43" t="s">
        <v>708</v>
      </c>
      <c r="C382" s="42" t="s">
        <v>16</v>
      </c>
      <c r="D382" s="42" t="s">
        <v>26</v>
      </c>
      <c r="E382" s="44">
        <v>0.91431651999999997</v>
      </c>
      <c r="F382" s="45">
        <v>89.1</v>
      </c>
      <c r="G382" s="49">
        <f>TRUNC(TRUNC(E382,8)*F382,2)</f>
        <v>81.459999999999994</v>
      </c>
    </row>
    <row r="383" spans="1:7" ht="15" customHeight="1" x14ac:dyDescent="0.25">
      <c r="A383" s="42" t="s">
        <v>44</v>
      </c>
      <c r="B383" s="43" t="s">
        <v>45</v>
      </c>
      <c r="C383" s="42" t="s">
        <v>16</v>
      </c>
      <c r="D383" s="42" t="s">
        <v>46</v>
      </c>
      <c r="E383" s="44">
        <v>1.828633E-2</v>
      </c>
      <c r="F383" s="45">
        <v>91.44</v>
      </c>
      <c r="G383" s="49">
        <f>TRUNC(TRUNC(E383,8)*F383,2)</f>
        <v>1.67</v>
      </c>
    </row>
    <row r="384" spans="1:7" ht="15" customHeight="1" x14ac:dyDescent="0.25">
      <c r="A384" s="42" t="s">
        <v>709</v>
      </c>
      <c r="B384" s="43" t="s">
        <v>710</v>
      </c>
      <c r="C384" s="42" t="s">
        <v>16</v>
      </c>
      <c r="D384" s="42" t="s">
        <v>46</v>
      </c>
      <c r="E384" s="44">
        <v>1.828633E-2</v>
      </c>
      <c r="F384" s="45">
        <v>914.65</v>
      </c>
      <c r="G384" s="49">
        <f>TRUNC(TRUNC(E384,8)*F384,2)</f>
        <v>16.72</v>
      </c>
    </row>
    <row r="385" spans="1:7" ht="15" customHeight="1" x14ac:dyDescent="0.25">
      <c r="A385" s="28"/>
      <c r="B385" s="28"/>
      <c r="C385" s="28"/>
      <c r="D385" s="28"/>
      <c r="E385" s="83" t="s">
        <v>615</v>
      </c>
      <c r="F385" s="83"/>
      <c r="G385" s="50">
        <f>SUM(G381:G384)</f>
        <v>110.58999999999999</v>
      </c>
    </row>
    <row r="386" spans="1:7" ht="15" customHeight="1" x14ac:dyDescent="0.25">
      <c r="A386" s="28"/>
      <c r="B386" s="28"/>
      <c r="C386" s="28"/>
      <c r="D386" s="28"/>
      <c r="E386" s="78" t="s">
        <v>529</v>
      </c>
      <c r="F386" s="78"/>
      <c r="G386" s="51">
        <f>ROUND(SUM(G385),2)</f>
        <v>110.59</v>
      </c>
    </row>
    <row r="387" spans="1:7" ht="15" customHeight="1" x14ac:dyDescent="0.25">
      <c r="A387" s="28"/>
      <c r="B387" s="28"/>
      <c r="C387" s="28"/>
      <c r="D387" s="28"/>
      <c r="E387" s="78" t="s">
        <v>530</v>
      </c>
      <c r="F387" s="78"/>
      <c r="G387" s="51">
        <f>ROUND(SUM(G385),2)</f>
        <v>110.59</v>
      </c>
    </row>
    <row r="388" spans="1:7" ht="15" customHeight="1" x14ac:dyDescent="0.25">
      <c r="A388" s="28"/>
      <c r="B388" s="28"/>
      <c r="C388" s="28"/>
      <c r="D388" s="28"/>
      <c r="E388" s="78" t="s">
        <v>531</v>
      </c>
      <c r="F388" s="78"/>
      <c r="G388" s="51">
        <f>ROUND(G386*(1+(29.84/100)),2)</f>
        <v>143.59</v>
      </c>
    </row>
    <row r="389" spans="1:7" ht="15" customHeight="1" x14ac:dyDescent="0.25">
      <c r="A389" s="28"/>
      <c r="B389" s="28"/>
      <c r="C389" s="28"/>
      <c r="D389" s="28"/>
      <c r="E389" s="78" t="s">
        <v>556</v>
      </c>
      <c r="F389" s="78"/>
      <c r="G389" s="51">
        <v>616.71</v>
      </c>
    </row>
    <row r="390" spans="1:7" ht="9.9499999999999993" customHeight="1" x14ac:dyDescent="0.25">
      <c r="A390" s="28"/>
      <c r="B390" s="28"/>
      <c r="C390" s="28"/>
      <c r="D390" s="28"/>
      <c r="E390" s="84"/>
      <c r="F390" s="84"/>
      <c r="G390" s="84"/>
    </row>
    <row r="391" spans="1:7" ht="20.100000000000001" customHeight="1" x14ac:dyDescent="0.25">
      <c r="A391" s="85" t="s">
        <v>711</v>
      </c>
      <c r="B391" s="85"/>
      <c r="C391" s="85"/>
      <c r="D391" s="85"/>
      <c r="E391" s="85"/>
      <c r="F391" s="85"/>
      <c r="G391" s="85"/>
    </row>
    <row r="392" spans="1:7" ht="15" customHeight="1" x14ac:dyDescent="0.25">
      <c r="A392" s="82" t="s">
        <v>513</v>
      </c>
      <c r="B392" s="82"/>
      <c r="C392" s="47" t="s">
        <v>3</v>
      </c>
      <c r="D392" s="47" t="s">
        <v>4</v>
      </c>
      <c r="E392" s="47" t="s">
        <v>514</v>
      </c>
      <c r="F392" s="47" t="s">
        <v>515</v>
      </c>
      <c r="G392" s="48" t="s">
        <v>516</v>
      </c>
    </row>
    <row r="393" spans="1:7" ht="15" customHeight="1" x14ac:dyDescent="0.25">
      <c r="A393" s="42" t="s">
        <v>696</v>
      </c>
      <c r="B393" s="43" t="s">
        <v>697</v>
      </c>
      <c r="C393" s="42" t="s">
        <v>16</v>
      </c>
      <c r="D393" s="42" t="s">
        <v>252</v>
      </c>
      <c r="E393" s="44">
        <v>5</v>
      </c>
      <c r="F393" s="45">
        <v>1.06</v>
      </c>
      <c r="G393" s="49">
        <f>TRUNC(TRUNC(E393,8)*F393,2)</f>
        <v>5.3</v>
      </c>
    </row>
    <row r="394" spans="1:7" ht="15" customHeight="1" x14ac:dyDescent="0.25">
      <c r="A394" s="42" t="s">
        <v>712</v>
      </c>
      <c r="B394" s="43" t="s">
        <v>713</v>
      </c>
      <c r="C394" s="42" t="s">
        <v>16</v>
      </c>
      <c r="D394" s="42" t="s">
        <v>26</v>
      </c>
      <c r="E394" s="44">
        <v>1.05</v>
      </c>
      <c r="F394" s="45">
        <v>31.28</v>
      </c>
      <c r="G394" s="49">
        <f>TRUNC(TRUNC(E394,8)*F394,2)</f>
        <v>32.840000000000003</v>
      </c>
    </row>
    <row r="395" spans="1:7" ht="21" customHeight="1" x14ac:dyDescent="0.25">
      <c r="A395" s="42" t="s">
        <v>698</v>
      </c>
      <c r="B395" s="43" t="s">
        <v>699</v>
      </c>
      <c r="C395" s="42" t="s">
        <v>16</v>
      </c>
      <c r="D395" s="42" t="s">
        <v>252</v>
      </c>
      <c r="E395" s="44">
        <v>0.34</v>
      </c>
      <c r="F395" s="45">
        <v>4.38</v>
      </c>
      <c r="G395" s="49">
        <f>TRUNC(TRUNC(E395,8)*F395,2)</f>
        <v>1.48</v>
      </c>
    </row>
    <row r="396" spans="1:7" ht="15" customHeight="1" x14ac:dyDescent="0.25">
      <c r="A396" s="28"/>
      <c r="B396" s="28"/>
      <c r="C396" s="28"/>
      <c r="D396" s="28"/>
      <c r="E396" s="83" t="s">
        <v>528</v>
      </c>
      <c r="F396" s="83"/>
      <c r="G396" s="50">
        <f>SUM(G393:G395)</f>
        <v>39.619999999999997</v>
      </c>
    </row>
    <row r="397" spans="1:7" ht="15" customHeight="1" x14ac:dyDescent="0.25">
      <c r="A397" s="82" t="s">
        <v>534</v>
      </c>
      <c r="B397" s="82"/>
      <c r="C397" s="47" t="s">
        <v>3</v>
      </c>
      <c r="D397" s="47" t="s">
        <v>4</v>
      </c>
      <c r="E397" s="47" t="s">
        <v>514</v>
      </c>
      <c r="F397" s="47" t="s">
        <v>515</v>
      </c>
      <c r="G397" s="48" t="s">
        <v>516</v>
      </c>
    </row>
    <row r="398" spans="1:7" ht="21" customHeight="1" x14ac:dyDescent="0.25">
      <c r="A398" s="42" t="s">
        <v>692</v>
      </c>
      <c r="B398" s="43" t="s">
        <v>693</v>
      </c>
      <c r="C398" s="42" t="s">
        <v>16</v>
      </c>
      <c r="D398" s="42" t="s">
        <v>553</v>
      </c>
      <c r="E398" s="44">
        <v>0.19594052000000001</v>
      </c>
      <c r="F398" s="45">
        <v>22.86</v>
      </c>
      <c r="G398" s="49">
        <f>TRUNC(TRUNC(E398,8)*F398,2)</f>
        <v>4.47</v>
      </c>
    </row>
    <row r="399" spans="1:7" ht="15" customHeight="1" x14ac:dyDescent="0.25">
      <c r="A399" s="42" t="s">
        <v>635</v>
      </c>
      <c r="B399" s="43" t="s">
        <v>636</v>
      </c>
      <c r="C399" s="42" t="s">
        <v>16</v>
      </c>
      <c r="D399" s="42" t="s">
        <v>553</v>
      </c>
      <c r="E399" s="44">
        <v>0.51022504999999996</v>
      </c>
      <c r="F399" s="45">
        <v>27.96</v>
      </c>
      <c r="G399" s="49">
        <f>TRUNC(TRUNC(E399,8)*F399,2)</f>
        <v>14.26</v>
      </c>
    </row>
    <row r="400" spans="1:7" ht="18" customHeight="1" x14ac:dyDescent="0.25">
      <c r="A400" s="28"/>
      <c r="B400" s="28"/>
      <c r="C400" s="28"/>
      <c r="D400" s="28"/>
      <c r="E400" s="83" t="s">
        <v>541</v>
      </c>
      <c r="F400" s="83"/>
      <c r="G400" s="50">
        <f>SUM(G398:G399)</f>
        <v>18.73</v>
      </c>
    </row>
    <row r="401" spans="1:7" ht="15" customHeight="1" x14ac:dyDescent="0.25">
      <c r="A401" s="28"/>
      <c r="B401" s="28"/>
      <c r="C401" s="28"/>
      <c r="D401" s="28"/>
      <c r="E401" s="78" t="s">
        <v>529</v>
      </c>
      <c r="F401" s="78"/>
      <c r="G401" s="51">
        <f>ROUND(SUM(G396,G400),2)</f>
        <v>58.35</v>
      </c>
    </row>
    <row r="402" spans="1:7" ht="15" customHeight="1" x14ac:dyDescent="0.25">
      <c r="A402" s="28"/>
      <c r="B402" s="28"/>
      <c r="C402" s="28"/>
      <c r="D402" s="28"/>
      <c r="E402" s="78" t="s">
        <v>530</v>
      </c>
      <c r="F402" s="78"/>
      <c r="G402" s="51">
        <f>ROUND(SUM(G396,G400),2)</f>
        <v>58.35</v>
      </c>
    </row>
    <row r="403" spans="1:7" ht="15" customHeight="1" x14ac:dyDescent="0.25">
      <c r="A403" s="28"/>
      <c r="B403" s="28"/>
      <c r="C403" s="28"/>
      <c r="D403" s="28"/>
      <c r="E403" s="78" t="s">
        <v>531</v>
      </c>
      <c r="F403" s="78"/>
      <c r="G403" s="51">
        <f>ROUND(G401*(1+(29.84/100)),2)</f>
        <v>75.760000000000005</v>
      </c>
    </row>
    <row r="404" spans="1:7" ht="15" customHeight="1" x14ac:dyDescent="0.25">
      <c r="A404" s="28"/>
      <c r="B404" s="28"/>
      <c r="C404" s="28"/>
      <c r="D404" s="28"/>
      <c r="E404" s="78" t="s">
        <v>556</v>
      </c>
      <c r="F404" s="78"/>
      <c r="G404" s="51">
        <v>441.6</v>
      </c>
    </row>
    <row r="405" spans="1:7" ht="9.9499999999999993" customHeight="1" x14ac:dyDescent="0.25">
      <c r="A405" s="28"/>
      <c r="B405" s="28"/>
      <c r="C405" s="28"/>
      <c r="D405" s="28"/>
      <c r="E405" s="84"/>
      <c r="F405" s="84"/>
      <c r="G405" s="84"/>
    </row>
    <row r="406" spans="1:7" ht="20.100000000000001" customHeight="1" x14ac:dyDescent="0.25">
      <c r="A406" s="85" t="s">
        <v>714</v>
      </c>
      <c r="B406" s="85"/>
      <c r="C406" s="85"/>
      <c r="D406" s="85"/>
      <c r="E406" s="85"/>
      <c r="F406" s="85"/>
      <c r="G406" s="85"/>
    </row>
    <row r="407" spans="1:7" ht="15" customHeight="1" x14ac:dyDescent="0.25">
      <c r="A407" s="82" t="s">
        <v>513</v>
      </c>
      <c r="B407" s="82"/>
      <c r="C407" s="47" t="s">
        <v>3</v>
      </c>
      <c r="D407" s="47" t="s">
        <v>4</v>
      </c>
      <c r="E407" s="47" t="s">
        <v>514</v>
      </c>
      <c r="F407" s="47" t="s">
        <v>515</v>
      </c>
      <c r="G407" s="48" t="s">
        <v>516</v>
      </c>
    </row>
    <row r="408" spans="1:7" ht="15" customHeight="1" x14ac:dyDescent="0.25">
      <c r="A408" s="42" t="s">
        <v>696</v>
      </c>
      <c r="B408" s="43" t="s">
        <v>697</v>
      </c>
      <c r="C408" s="42" t="s">
        <v>16</v>
      </c>
      <c r="D408" s="42" t="s">
        <v>252</v>
      </c>
      <c r="E408" s="44">
        <v>5</v>
      </c>
      <c r="F408" s="45">
        <v>1.06</v>
      </c>
      <c r="G408" s="49">
        <f>TRUNC(TRUNC(E408,8)*F408,2)</f>
        <v>5.3</v>
      </c>
    </row>
    <row r="409" spans="1:7" ht="15" customHeight="1" x14ac:dyDescent="0.25">
      <c r="A409" s="42" t="s">
        <v>712</v>
      </c>
      <c r="B409" s="43" t="s">
        <v>713</v>
      </c>
      <c r="C409" s="42" t="s">
        <v>16</v>
      </c>
      <c r="D409" s="42" t="s">
        <v>26</v>
      </c>
      <c r="E409" s="44">
        <v>1.05</v>
      </c>
      <c r="F409" s="45">
        <v>31.28</v>
      </c>
      <c r="G409" s="49">
        <f>TRUNC(TRUNC(E409,8)*F409,2)</f>
        <v>32.840000000000003</v>
      </c>
    </row>
    <row r="410" spans="1:7" ht="21" customHeight="1" x14ac:dyDescent="0.25">
      <c r="A410" s="42" t="s">
        <v>698</v>
      </c>
      <c r="B410" s="43" t="s">
        <v>699</v>
      </c>
      <c r="C410" s="42" t="s">
        <v>16</v>
      </c>
      <c r="D410" s="42" t="s">
        <v>252</v>
      </c>
      <c r="E410" s="44">
        <v>0.34</v>
      </c>
      <c r="F410" s="45">
        <v>4.38</v>
      </c>
      <c r="G410" s="49">
        <f>TRUNC(TRUNC(E410,8)*F410,2)</f>
        <v>1.48</v>
      </c>
    </row>
    <row r="411" spans="1:7" ht="15" customHeight="1" x14ac:dyDescent="0.25">
      <c r="A411" s="28"/>
      <c r="B411" s="28"/>
      <c r="C411" s="28"/>
      <c r="D411" s="28"/>
      <c r="E411" s="83" t="s">
        <v>528</v>
      </c>
      <c r="F411" s="83"/>
      <c r="G411" s="50">
        <f>SUM(G408:G410)</f>
        <v>39.619999999999997</v>
      </c>
    </row>
    <row r="412" spans="1:7" ht="15" customHeight="1" x14ac:dyDescent="0.25">
      <c r="A412" s="82" t="s">
        <v>534</v>
      </c>
      <c r="B412" s="82"/>
      <c r="C412" s="47" t="s">
        <v>3</v>
      </c>
      <c r="D412" s="47" t="s">
        <v>4</v>
      </c>
      <c r="E412" s="47" t="s">
        <v>514</v>
      </c>
      <c r="F412" s="47" t="s">
        <v>515</v>
      </c>
      <c r="G412" s="48" t="s">
        <v>516</v>
      </c>
    </row>
    <row r="413" spans="1:7" ht="21" customHeight="1" x14ac:dyDescent="0.25">
      <c r="A413" s="42" t="s">
        <v>692</v>
      </c>
      <c r="B413" s="43" t="s">
        <v>693</v>
      </c>
      <c r="C413" s="42" t="s">
        <v>16</v>
      </c>
      <c r="D413" s="42" t="s">
        <v>553</v>
      </c>
      <c r="E413" s="44">
        <v>0.19597939</v>
      </c>
      <c r="F413" s="45">
        <v>22.86</v>
      </c>
      <c r="G413" s="49">
        <f>TRUNC(TRUNC(E413,8)*F413,2)</f>
        <v>4.4800000000000004</v>
      </c>
    </row>
    <row r="414" spans="1:7" ht="15" customHeight="1" x14ac:dyDescent="0.25">
      <c r="A414" s="42" t="s">
        <v>635</v>
      </c>
      <c r="B414" s="43" t="s">
        <v>636</v>
      </c>
      <c r="C414" s="42" t="s">
        <v>16</v>
      </c>
      <c r="D414" s="42" t="s">
        <v>553</v>
      </c>
      <c r="E414" s="44">
        <v>0.50990407000000004</v>
      </c>
      <c r="F414" s="45">
        <v>27.96</v>
      </c>
      <c r="G414" s="49">
        <f>TRUNC(TRUNC(E414,8)*F414,2)</f>
        <v>14.25</v>
      </c>
    </row>
    <row r="415" spans="1:7" ht="18" customHeight="1" x14ac:dyDescent="0.25">
      <c r="A415" s="28"/>
      <c r="B415" s="28"/>
      <c r="C415" s="28"/>
      <c r="D415" s="28"/>
      <c r="E415" s="83" t="s">
        <v>541</v>
      </c>
      <c r="F415" s="83"/>
      <c r="G415" s="50">
        <f>SUM(G413:G414)</f>
        <v>18.73</v>
      </c>
    </row>
    <row r="416" spans="1:7" ht="15" customHeight="1" x14ac:dyDescent="0.25">
      <c r="A416" s="28"/>
      <c r="B416" s="28"/>
      <c r="C416" s="28"/>
      <c r="D416" s="28"/>
      <c r="E416" s="78" t="s">
        <v>529</v>
      </c>
      <c r="F416" s="78"/>
      <c r="G416" s="51">
        <f>ROUND(SUM(G411,G415),2)</f>
        <v>58.35</v>
      </c>
    </row>
    <row r="417" spans="1:7" ht="15" customHeight="1" x14ac:dyDescent="0.25">
      <c r="A417" s="28"/>
      <c r="B417" s="28"/>
      <c r="C417" s="28"/>
      <c r="D417" s="28"/>
      <c r="E417" s="78" t="s">
        <v>530</v>
      </c>
      <c r="F417" s="78"/>
      <c r="G417" s="51">
        <f>ROUND(SUM(G411,G415),2)</f>
        <v>58.35</v>
      </c>
    </row>
    <row r="418" spans="1:7" ht="15" customHeight="1" x14ac:dyDescent="0.25">
      <c r="A418" s="28"/>
      <c r="B418" s="28"/>
      <c r="C418" s="28"/>
      <c r="D418" s="28"/>
      <c r="E418" s="78" t="s">
        <v>531</v>
      </c>
      <c r="F418" s="78"/>
      <c r="G418" s="51">
        <f>ROUND(G416*(1+(29.84/100)),2)</f>
        <v>75.760000000000005</v>
      </c>
    </row>
    <row r="419" spans="1:7" ht="15" customHeight="1" x14ac:dyDescent="0.25">
      <c r="A419" s="28"/>
      <c r="B419" s="28"/>
      <c r="C419" s="28"/>
      <c r="D419" s="28"/>
      <c r="E419" s="78" t="s">
        <v>556</v>
      </c>
      <c r="F419" s="78"/>
      <c r="G419" s="51">
        <v>53.54</v>
      </c>
    </row>
    <row r="420" spans="1:7" ht="9.9499999999999993" customHeight="1" x14ac:dyDescent="0.25">
      <c r="A420" s="28"/>
      <c r="B420" s="28"/>
      <c r="C420" s="28"/>
      <c r="D420" s="28"/>
      <c r="E420" s="84"/>
      <c r="F420" s="84"/>
      <c r="G420" s="84"/>
    </row>
    <row r="421" spans="1:7" ht="20.100000000000001" customHeight="1" x14ac:dyDescent="0.25">
      <c r="A421" s="85" t="s">
        <v>715</v>
      </c>
      <c r="B421" s="85"/>
      <c r="C421" s="85"/>
      <c r="D421" s="85"/>
      <c r="E421" s="85"/>
      <c r="F421" s="85"/>
      <c r="G421" s="85"/>
    </row>
    <row r="422" spans="1:7" ht="15" customHeight="1" x14ac:dyDescent="0.25">
      <c r="A422" s="82" t="s">
        <v>513</v>
      </c>
      <c r="B422" s="82"/>
      <c r="C422" s="47" t="s">
        <v>3</v>
      </c>
      <c r="D422" s="47" t="s">
        <v>4</v>
      </c>
      <c r="E422" s="47" t="s">
        <v>514</v>
      </c>
      <c r="F422" s="47" t="s">
        <v>515</v>
      </c>
      <c r="G422" s="48" t="s">
        <v>516</v>
      </c>
    </row>
    <row r="423" spans="1:7" ht="29.1" customHeight="1" x14ac:dyDescent="0.25">
      <c r="A423" s="42" t="s">
        <v>716</v>
      </c>
      <c r="B423" s="43" t="s">
        <v>717</v>
      </c>
      <c r="C423" s="42" t="s">
        <v>39</v>
      </c>
      <c r="D423" s="42" t="s">
        <v>22</v>
      </c>
      <c r="E423" s="44">
        <v>1</v>
      </c>
      <c r="F423" s="45">
        <v>365.96</v>
      </c>
      <c r="G423" s="49">
        <f>TRUNC(TRUNC(E423,8)*F423,2)</f>
        <v>365.96</v>
      </c>
    </row>
    <row r="424" spans="1:7" ht="15" customHeight="1" x14ac:dyDescent="0.25">
      <c r="A424" s="28"/>
      <c r="B424" s="28"/>
      <c r="C424" s="28"/>
      <c r="D424" s="28"/>
      <c r="E424" s="83" t="s">
        <v>528</v>
      </c>
      <c r="F424" s="83"/>
      <c r="G424" s="50">
        <f>SUM(G423:G423)</f>
        <v>365.96</v>
      </c>
    </row>
    <row r="425" spans="1:7" ht="15" customHeight="1" x14ac:dyDescent="0.25">
      <c r="A425" s="82" t="s">
        <v>534</v>
      </c>
      <c r="B425" s="82"/>
      <c r="C425" s="47" t="s">
        <v>3</v>
      </c>
      <c r="D425" s="47" t="s">
        <v>4</v>
      </c>
      <c r="E425" s="47" t="s">
        <v>514</v>
      </c>
      <c r="F425" s="47" t="s">
        <v>515</v>
      </c>
      <c r="G425" s="48" t="s">
        <v>516</v>
      </c>
    </row>
    <row r="426" spans="1:7" ht="21" customHeight="1" x14ac:dyDescent="0.25">
      <c r="A426" s="42" t="s">
        <v>718</v>
      </c>
      <c r="B426" s="43" t="s">
        <v>719</v>
      </c>
      <c r="C426" s="42" t="s">
        <v>39</v>
      </c>
      <c r="D426" s="42" t="s">
        <v>537</v>
      </c>
      <c r="E426" s="44">
        <v>0.43640685000000001</v>
      </c>
      <c r="F426" s="45">
        <v>23.89</v>
      </c>
      <c r="G426" s="49">
        <f>TRUNC(TRUNC(E426,8)*F426,2)</f>
        <v>10.42</v>
      </c>
    </row>
    <row r="427" spans="1:7" ht="15" customHeight="1" x14ac:dyDescent="0.25">
      <c r="A427" s="42" t="s">
        <v>720</v>
      </c>
      <c r="B427" s="43" t="s">
        <v>721</v>
      </c>
      <c r="C427" s="42" t="s">
        <v>39</v>
      </c>
      <c r="D427" s="42" t="s">
        <v>537</v>
      </c>
      <c r="E427" s="44">
        <v>0.43896844000000002</v>
      </c>
      <c r="F427" s="45">
        <v>28.27</v>
      </c>
      <c r="G427" s="49">
        <f>TRUNC(TRUNC(E427,8)*F427,2)</f>
        <v>12.4</v>
      </c>
    </row>
    <row r="428" spans="1:7" ht="18" customHeight="1" x14ac:dyDescent="0.25">
      <c r="A428" s="28"/>
      <c r="B428" s="28"/>
      <c r="C428" s="28"/>
      <c r="D428" s="28"/>
      <c r="E428" s="83" t="s">
        <v>541</v>
      </c>
      <c r="F428" s="83"/>
      <c r="G428" s="50">
        <f>SUM(G426:G427)</f>
        <v>22.82</v>
      </c>
    </row>
    <row r="429" spans="1:7" ht="15" customHeight="1" x14ac:dyDescent="0.25">
      <c r="A429" s="82" t="s">
        <v>611</v>
      </c>
      <c r="B429" s="82"/>
      <c r="C429" s="47" t="s">
        <v>3</v>
      </c>
      <c r="D429" s="47" t="s">
        <v>4</v>
      </c>
      <c r="E429" s="47" t="s">
        <v>514</v>
      </c>
      <c r="F429" s="47" t="s">
        <v>515</v>
      </c>
      <c r="G429" s="48" t="s">
        <v>516</v>
      </c>
    </row>
    <row r="430" spans="1:7" ht="38.1" customHeight="1" x14ac:dyDescent="0.25">
      <c r="A430" s="42" t="s">
        <v>722</v>
      </c>
      <c r="B430" s="43" t="s">
        <v>723</v>
      </c>
      <c r="C430" s="42" t="s">
        <v>39</v>
      </c>
      <c r="D430" s="42" t="s">
        <v>614</v>
      </c>
      <c r="E430" s="44">
        <v>1.1912600000000001E-2</v>
      </c>
      <c r="F430" s="45">
        <v>774.81</v>
      </c>
      <c r="G430" s="49">
        <f>TRUNC(TRUNC(E430,8)*F430,2)</f>
        <v>9.23</v>
      </c>
    </row>
    <row r="431" spans="1:7" ht="15" customHeight="1" x14ac:dyDescent="0.25">
      <c r="A431" s="28"/>
      <c r="B431" s="28"/>
      <c r="C431" s="28"/>
      <c r="D431" s="28"/>
      <c r="E431" s="83" t="s">
        <v>615</v>
      </c>
      <c r="F431" s="83"/>
      <c r="G431" s="50">
        <f>SUM(G430:G430)</f>
        <v>9.23</v>
      </c>
    </row>
    <row r="432" spans="1:7" ht="15" customHeight="1" x14ac:dyDescent="0.25">
      <c r="A432" s="28"/>
      <c r="B432" s="28"/>
      <c r="C432" s="28"/>
      <c r="D432" s="28"/>
      <c r="E432" s="78" t="s">
        <v>529</v>
      </c>
      <c r="F432" s="78"/>
      <c r="G432" s="51">
        <f>ROUND(SUM(G424,G428,G431),2)</f>
        <v>398.01</v>
      </c>
    </row>
    <row r="433" spans="1:7" ht="15" customHeight="1" x14ac:dyDescent="0.25">
      <c r="A433" s="28"/>
      <c r="B433" s="28"/>
      <c r="C433" s="28"/>
      <c r="D433" s="28"/>
      <c r="E433" s="78" t="s">
        <v>530</v>
      </c>
      <c r="F433" s="78"/>
      <c r="G433" s="51">
        <f>ROUND(SUM(G424,G428,G431),2)</f>
        <v>398.01</v>
      </c>
    </row>
    <row r="434" spans="1:7" ht="15" customHeight="1" x14ac:dyDescent="0.25">
      <c r="A434" s="28"/>
      <c r="B434" s="28"/>
      <c r="C434" s="28"/>
      <c r="D434" s="28"/>
      <c r="E434" s="78" t="s">
        <v>531</v>
      </c>
      <c r="F434" s="78"/>
      <c r="G434" s="51">
        <f>ROUND(G432*(1+(29.84/100)),2)</f>
        <v>516.78</v>
      </c>
    </row>
    <row r="435" spans="1:7" ht="15" customHeight="1" x14ac:dyDescent="0.25">
      <c r="A435" s="28"/>
      <c r="B435" s="28"/>
      <c r="C435" s="28"/>
      <c r="D435" s="28"/>
      <c r="E435" s="78" t="s">
        <v>542</v>
      </c>
      <c r="F435" s="78"/>
      <c r="G435" s="51">
        <v>2</v>
      </c>
    </row>
    <row r="436" spans="1:7" ht="9.9499999999999993" customHeight="1" x14ac:dyDescent="0.25">
      <c r="A436" s="28"/>
      <c r="B436" s="28"/>
      <c r="C436" s="28"/>
      <c r="D436" s="28"/>
      <c r="E436" s="84"/>
      <c r="F436" s="84"/>
      <c r="G436" s="84"/>
    </row>
    <row r="437" spans="1:7" ht="20.100000000000001" customHeight="1" x14ac:dyDescent="0.25">
      <c r="A437" s="85" t="s">
        <v>724</v>
      </c>
      <c r="B437" s="85"/>
      <c r="C437" s="85"/>
      <c r="D437" s="85"/>
      <c r="E437" s="85"/>
      <c r="F437" s="85"/>
      <c r="G437" s="85"/>
    </row>
    <row r="438" spans="1:7" ht="15" customHeight="1" x14ac:dyDescent="0.25">
      <c r="A438" s="82" t="s">
        <v>513</v>
      </c>
      <c r="B438" s="82"/>
      <c r="C438" s="47" t="s">
        <v>3</v>
      </c>
      <c r="D438" s="47" t="s">
        <v>4</v>
      </c>
      <c r="E438" s="47" t="s">
        <v>514</v>
      </c>
      <c r="F438" s="47" t="s">
        <v>515</v>
      </c>
      <c r="G438" s="48" t="s">
        <v>516</v>
      </c>
    </row>
    <row r="439" spans="1:7" ht="15" customHeight="1" x14ac:dyDescent="0.25">
      <c r="A439" s="42" t="s">
        <v>725</v>
      </c>
      <c r="B439" s="43" t="s">
        <v>726</v>
      </c>
      <c r="C439" s="42" t="s">
        <v>16</v>
      </c>
      <c r="D439" s="42" t="s">
        <v>138</v>
      </c>
      <c r="E439" s="44">
        <v>1</v>
      </c>
      <c r="F439" s="45">
        <v>6.85</v>
      </c>
      <c r="G439" s="49">
        <f>TRUNC(TRUNC(E439,8)*F439,2)</f>
        <v>6.85</v>
      </c>
    </row>
    <row r="440" spans="1:7" ht="15" customHeight="1" x14ac:dyDescent="0.25">
      <c r="A440" s="28"/>
      <c r="B440" s="28"/>
      <c r="C440" s="28"/>
      <c r="D440" s="28"/>
      <c r="E440" s="83" t="s">
        <v>528</v>
      </c>
      <c r="F440" s="83"/>
      <c r="G440" s="50">
        <f>SUM(G439:G439)</f>
        <v>6.85</v>
      </c>
    </row>
    <row r="441" spans="1:7" ht="15" customHeight="1" x14ac:dyDescent="0.25">
      <c r="A441" s="82" t="s">
        <v>534</v>
      </c>
      <c r="B441" s="82"/>
      <c r="C441" s="47" t="s">
        <v>3</v>
      </c>
      <c r="D441" s="47" t="s">
        <v>4</v>
      </c>
      <c r="E441" s="47" t="s">
        <v>514</v>
      </c>
      <c r="F441" s="47" t="s">
        <v>515</v>
      </c>
      <c r="G441" s="48" t="s">
        <v>516</v>
      </c>
    </row>
    <row r="442" spans="1:7" ht="21" customHeight="1" x14ac:dyDescent="0.25">
      <c r="A442" s="42" t="s">
        <v>727</v>
      </c>
      <c r="B442" s="43" t="s">
        <v>719</v>
      </c>
      <c r="C442" s="42" t="s">
        <v>16</v>
      </c>
      <c r="D442" s="42" t="s">
        <v>553</v>
      </c>
      <c r="E442" s="44">
        <v>0.23539704</v>
      </c>
      <c r="F442" s="45">
        <v>23.2</v>
      </c>
      <c r="G442" s="49">
        <f>TRUNC(TRUNC(E442,8)*F442,2)</f>
        <v>5.46</v>
      </c>
    </row>
    <row r="443" spans="1:7" ht="15" customHeight="1" x14ac:dyDescent="0.25">
      <c r="A443" s="42" t="s">
        <v>728</v>
      </c>
      <c r="B443" s="43" t="s">
        <v>721</v>
      </c>
      <c r="C443" s="42" t="s">
        <v>16</v>
      </c>
      <c r="D443" s="42" t="s">
        <v>553</v>
      </c>
      <c r="E443" s="44">
        <v>0.23539704</v>
      </c>
      <c r="F443" s="45">
        <v>28.29</v>
      </c>
      <c r="G443" s="49">
        <f>TRUNC(TRUNC(E443,8)*F443,2)</f>
        <v>6.65</v>
      </c>
    </row>
    <row r="444" spans="1:7" ht="18" customHeight="1" x14ac:dyDescent="0.25">
      <c r="A444" s="28"/>
      <c r="B444" s="28"/>
      <c r="C444" s="28"/>
      <c r="D444" s="28"/>
      <c r="E444" s="83" t="s">
        <v>541</v>
      </c>
      <c r="F444" s="83"/>
      <c r="G444" s="50">
        <f>SUM(G442:G443)</f>
        <v>12.11</v>
      </c>
    </row>
    <row r="445" spans="1:7" ht="15" customHeight="1" x14ac:dyDescent="0.25">
      <c r="A445" s="28"/>
      <c r="B445" s="28"/>
      <c r="C445" s="28"/>
      <c r="D445" s="28"/>
      <c r="E445" s="78" t="s">
        <v>529</v>
      </c>
      <c r="F445" s="78"/>
      <c r="G445" s="51">
        <f>ROUND(SUM(G440,G444),2)</f>
        <v>18.96</v>
      </c>
    </row>
    <row r="446" spans="1:7" ht="15" customHeight="1" x14ac:dyDescent="0.25">
      <c r="A446" s="28"/>
      <c r="B446" s="28"/>
      <c r="C446" s="28"/>
      <c r="D446" s="28"/>
      <c r="E446" s="78" t="s">
        <v>530</v>
      </c>
      <c r="F446" s="78"/>
      <c r="G446" s="51">
        <f>ROUND(SUM(G440,G444),2)</f>
        <v>18.96</v>
      </c>
    </row>
    <row r="447" spans="1:7" ht="15" customHeight="1" x14ac:dyDescent="0.25">
      <c r="A447" s="28"/>
      <c r="B447" s="28"/>
      <c r="C447" s="28"/>
      <c r="D447" s="28"/>
      <c r="E447" s="78" t="s">
        <v>531</v>
      </c>
      <c r="F447" s="78"/>
      <c r="G447" s="51">
        <f>ROUND(G445*(1+(29.84/100)),2)</f>
        <v>24.62</v>
      </c>
    </row>
    <row r="448" spans="1:7" ht="15" customHeight="1" x14ac:dyDescent="0.25">
      <c r="A448" s="28"/>
      <c r="B448" s="28"/>
      <c r="C448" s="28"/>
      <c r="D448" s="28"/>
      <c r="E448" s="78" t="s">
        <v>729</v>
      </c>
      <c r="F448" s="78"/>
      <c r="G448" s="51">
        <v>14</v>
      </c>
    </row>
    <row r="449" spans="1:7" ht="9.9499999999999993" customHeight="1" x14ac:dyDescent="0.25">
      <c r="A449" s="28"/>
      <c r="B449" s="28"/>
      <c r="C449" s="28"/>
      <c r="D449" s="28"/>
      <c r="E449" s="84"/>
      <c r="F449" s="84"/>
      <c r="G449" s="84"/>
    </row>
    <row r="450" spans="1:7" ht="20.100000000000001" customHeight="1" x14ac:dyDescent="0.25">
      <c r="A450" s="85" t="s">
        <v>730</v>
      </c>
      <c r="B450" s="85"/>
      <c r="C450" s="85"/>
      <c r="D450" s="85"/>
      <c r="E450" s="85"/>
      <c r="F450" s="85"/>
      <c r="G450" s="85"/>
    </row>
    <row r="451" spans="1:7" ht="15" customHeight="1" x14ac:dyDescent="0.25">
      <c r="A451" s="82" t="s">
        <v>513</v>
      </c>
      <c r="B451" s="82"/>
      <c r="C451" s="47" t="s">
        <v>3</v>
      </c>
      <c r="D451" s="47" t="s">
        <v>4</v>
      </c>
      <c r="E451" s="47" t="s">
        <v>514</v>
      </c>
      <c r="F451" s="47" t="s">
        <v>515</v>
      </c>
      <c r="G451" s="48" t="s">
        <v>516</v>
      </c>
    </row>
    <row r="452" spans="1:7" ht="15" customHeight="1" x14ac:dyDescent="0.25">
      <c r="A452" s="42" t="s">
        <v>731</v>
      </c>
      <c r="B452" s="43" t="s">
        <v>732</v>
      </c>
      <c r="C452" s="42" t="s">
        <v>16</v>
      </c>
      <c r="D452" s="42" t="s">
        <v>138</v>
      </c>
      <c r="E452" s="44">
        <v>1</v>
      </c>
      <c r="F452" s="45">
        <v>26.41</v>
      </c>
      <c r="G452" s="49">
        <f>TRUNC(TRUNC(E452,8)*F452,2)</f>
        <v>26.41</v>
      </c>
    </row>
    <row r="453" spans="1:7" ht="15" customHeight="1" x14ac:dyDescent="0.25">
      <c r="A453" s="28"/>
      <c r="B453" s="28"/>
      <c r="C453" s="28"/>
      <c r="D453" s="28"/>
      <c r="E453" s="83" t="s">
        <v>528</v>
      </c>
      <c r="F453" s="83"/>
      <c r="G453" s="50">
        <f>SUM(G452:G452)</f>
        <v>26.41</v>
      </c>
    </row>
    <row r="454" spans="1:7" ht="15" customHeight="1" x14ac:dyDescent="0.25">
      <c r="A454" s="82" t="s">
        <v>534</v>
      </c>
      <c r="B454" s="82"/>
      <c r="C454" s="47" t="s">
        <v>3</v>
      </c>
      <c r="D454" s="47" t="s">
        <v>4</v>
      </c>
      <c r="E454" s="47" t="s">
        <v>514</v>
      </c>
      <c r="F454" s="47" t="s">
        <v>515</v>
      </c>
      <c r="G454" s="48" t="s">
        <v>516</v>
      </c>
    </row>
    <row r="455" spans="1:7" ht="21" customHeight="1" x14ac:dyDescent="0.25">
      <c r="A455" s="42" t="s">
        <v>727</v>
      </c>
      <c r="B455" s="43" t="s">
        <v>719</v>
      </c>
      <c r="C455" s="42" t="s">
        <v>16</v>
      </c>
      <c r="D455" s="42" t="s">
        <v>553</v>
      </c>
      <c r="E455" s="44">
        <v>0.47047120999999997</v>
      </c>
      <c r="F455" s="45">
        <v>23.2</v>
      </c>
      <c r="G455" s="49">
        <f>TRUNC(TRUNC(E455,8)*F455,2)</f>
        <v>10.91</v>
      </c>
    </row>
    <row r="456" spans="1:7" ht="15" customHeight="1" x14ac:dyDescent="0.25">
      <c r="A456" s="42" t="s">
        <v>728</v>
      </c>
      <c r="B456" s="43" t="s">
        <v>721</v>
      </c>
      <c r="C456" s="42" t="s">
        <v>16</v>
      </c>
      <c r="D456" s="42" t="s">
        <v>553</v>
      </c>
      <c r="E456" s="44">
        <v>0.47047120999999997</v>
      </c>
      <c r="F456" s="45">
        <v>28.29</v>
      </c>
      <c r="G456" s="49">
        <f>TRUNC(TRUNC(E456,8)*F456,2)</f>
        <v>13.3</v>
      </c>
    </row>
    <row r="457" spans="1:7" ht="18" customHeight="1" x14ac:dyDescent="0.25">
      <c r="A457" s="28"/>
      <c r="B457" s="28"/>
      <c r="C457" s="28"/>
      <c r="D457" s="28"/>
      <c r="E457" s="83" t="s">
        <v>541</v>
      </c>
      <c r="F457" s="83"/>
      <c r="G457" s="50">
        <f>SUM(G455:G456)</f>
        <v>24.21</v>
      </c>
    </row>
    <row r="458" spans="1:7" ht="15" customHeight="1" x14ac:dyDescent="0.25">
      <c r="A458" s="28"/>
      <c r="B458" s="28"/>
      <c r="C458" s="28"/>
      <c r="D458" s="28"/>
      <c r="E458" s="78" t="s">
        <v>529</v>
      </c>
      <c r="F458" s="78"/>
      <c r="G458" s="51">
        <f>ROUND(SUM(G453,G457),2)</f>
        <v>50.62</v>
      </c>
    </row>
    <row r="459" spans="1:7" ht="15" customHeight="1" x14ac:dyDescent="0.25">
      <c r="A459" s="28"/>
      <c r="B459" s="28"/>
      <c r="C459" s="28"/>
      <c r="D459" s="28"/>
      <c r="E459" s="78" t="s">
        <v>530</v>
      </c>
      <c r="F459" s="78"/>
      <c r="G459" s="51">
        <f>ROUND(SUM(G453,G457),2)</f>
        <v>50.62</v>
      </c>
    </row>
    <row r="460" spans="1:7" ht="15" customHeight="1" x14ac:dyDescent="0.25">
      <c r="A460" s="28"/>
      <c r="B460" s="28"/>
      <c r="C460" s="28"/>
      <c r="D460" s="28"/>
      <c r="E460" s="78" t="s">
        <v>531</v>
      </c>
      <c r="F460" s="78"/>
      <c r="G460" s="51">
        <f>ROUND(G458*(1+(29.84/100)),2)</f>
        <v>65.73</v>
      </c>
    </row>
    <row r="461" spans="1:7" ht="15" customHeight="1" x14ac:dyDescent="0.25">
      <c r="A461" s="28"/>
      <c r="B461" s="28"/>
      <c r="C461" s="28"/>
      <c r="D461" s="28"/>
      <c r="E461" s="78" t="s">
        <v>729</v>
      </c>
      <c r="F461" s="78"/>
      <c r="G461" s="51">
        <v>10</v>
      </c>
    </row>
    <row r="462" spans="1:7" ht="9.9499999999999993" customHeight="1" x14ac:dyDescent="0.25">
      <c r="A462" s="28"/>
      <c r="B462" s="28"/>
      <c r="C462" s="28"/>
      <c r="D462" s="28"/>
      <c r="E462" s="84"/>
      <c r="F462" s="84"/>
      <c r="G462" s="84"/>
    </row>
    <row r="463" spans="1:7" ht="20.100000000000001" customHeight="1" x14ac:dyDescent="0.25">
      <c r="A463" s="85" t="s">
        <v>733</v>
      </c>
      <c r="B463" s="85"/>
      <c r="C463" s="85"/>
      <c r="D463" s="85"/>
      <c r="E463" s="85"/>
      <c r="F463" s="85"/>
      <c r="G463" s="85"/>
    </row>
    <row r="464" spans="1:7" ht="15" customHeight="1" x14ac:dyDescent="0.25">
      <c r="A464" s="82" t="s">
        <v>734</v>
      </c>
      <c r="B464" s="82"/>
      <c r="C464" s="47" t="s">
        <v>3</v>
      </c>
      <c r="D464" s="47" t="s">
        <v>4</v>
      </c>
      <c r="E464" s="47" t="s">
        <v>514</v>
      </c>
      <c r="F464" s="47" t="s">
        <v>515</v>
      </c>
      <c r="G464" s="48" t="s">
        <v>516</v>
      </c>
    </row>
    <row r="465" spans="1:7" ht="15" customHeight="1" x14ac:dyDescent="0.25">
      <c r="A465" s="42" t="s">
        <v>735</v>
      </c>
      <c r="B465" s="43" t="s">
        <v>736</v>
      </c>
      <c r="C465" s="42" t="s">
        <v>145</v>
      </c>
      <c r="D465" s="42" t="s">
        <v>553</v>
      </c>
      <c r="E465" s="44">
        <v>0.46727681999999998</v>
      </c>
      <c r="F465" s="45">
        <v>3.74</v>
      </c>
      <c r="G465" s="49">
        <f>ROUND(ROUND(E465,8)*F465,2)</f>
        <v>1.75</v>
      </c>
    </row>
    <row r="466" spans="1:7" ht="15" customHeight="1" x14ac:dyDescent="0.25">
      <c r="A466" s="42" t="s">
        <v>737</v>
      </c>
      <c r="B466" s="43" t="s">
        <v>738</v>
      </c>
      <c r="C466" s="42" t="s">
        <v>145</v>
      </c>
      <c r="D466" s="42" t="s">
        <v>553</v>
      </c>
      <c r="E466" s="44">
        <v>0.46737993</v>
      </c>
      <c r="F466" s="45">
        <v>3.89</v>
      </c>
      <c r="G466" s="49">
        <f>ROUND(ROUND(E466,8)*F466,2)</f>
        <v>1.82</v>
      </c>
    </row>
    <row r="467" spans="1:7" ht="15" customHeight="1" x14ac:dyDescent="0.25">
      <c r="A467" s="28"/>
      <c r="B467" s="28"/>
      <c r="C467" s="28"/>
      <c r="D467" s="28"/>
      <c r="E467" s="83" t="s">
        <v>739</v>
      </c>
      <c r="F467" s="83"/>
      <c r="G467" s="50">
        <f>SUM(G465:G466)</f>
        <v>3.5700000000000003</v>
      </c>
    </row>
    <row r="468" spans="1:7" ht="15" customHeight="1" x14ac:dyDescent="0.25">
      <c r="A468" s="82" t="s">
        <v>513</v>
      </c>
      <c r="B468" s="82"/>
      <c r="C468" s="47" t="s">
        <v>3</v>
      </c>
      <c r="D468" s="47" t="s">
        <v>4</v>
      </c>
      <c r="E468" s="47" t="s">
        <v>514</v>
      </c>
      <c r="F468" s="47" t="s">
        <v>515</v>
      </c>
      <c r="G468" s="48" t="s">
        <v>516</v>
      </c>
    </row>
    <row r="469" spans="1:7" ht="29.1" customHeight="1" x14ac:dyDescent="0.25">
      <c r="A469" s="42" t="s">
        <v>740</v>
      </c>
      <c r="B469" s="43" t="s">
        <v>741</v>
      </c>
      <c r="C469" s="42" t="s">
        <v>145</v>
      </c>
      <c r="D469" s="42" t="s">
        <v>138</v>
      </c>
      <c r="E469" s="44">
        <v>0.99843634999999997</v>
      </c>
      <c r="F469" s="45">
        <v>46.18</v>
      </c>
      <c r="G469" s="49">
        <f>ROUND(ROUND(E469,8)*F469,2)</f>
        <v>46.11</v>
      </c>
    </row>
    <row r="470" spans="1:7" ht="15" customHeight="1" x14ac:dyDescent="0.25">
      <c r="A470" s="28"/>
      <c r="B470" s="28"/>
      <c r="C470" s="28"/>
      <c r="D470" s="28"/>
      <c r="E470" s="83" t="s">
        <v>528</v>
      </c>
      <c r="F470" s="83"/>
      <c r="G470" s="50">
        <f>SUM(G469:G469)</f>
        <v>46.11</v>
      </c>
    </row>
    <row r="471" spans="1:7" ht="15" customHeight="1" x14ac:dyDescent="0.25">
      <c r="A471" s="82" t="s">
        <v>742</v>
      </c>
      <c r="B471" s="82"/>
      <c r="C471" s="47" t="s">
        <v>3</v>
      </c>
      <c r="D471" s="47" t="s">
        <v>4</v>
      </c>
      <c r="E471" s="47" t="s">
        <v>514</v>
      </c>
      <c r="F471" s="47" t="s">
        <v>515</v>
      </c>
      <c r="G471" s="48" t="s">
        <v>516</v>
      </c>
    </row>
    <row r="472" spans="1:7" ht="15" customHeight="1" x14ac:dyDescent="0.25">
      <c r="A472" s="42" t="s">
        <v>743</v>
      </c>
      <c r="B472" s="43" t="s">
        <v>744</v>
      </c>
      <c r="C472" s="42" t="s">
        <v>145</v>
      </c>
      <c r="D472" s="42" t="s">
        <v>553</v>
      </c>
      <c r="E472" s="44">
        <v>0.46995061999999999</v>
      </c>
      <c r="F472" s="45">
        <v>17.03</v>
      </c>
      <c r="G472" s="49">
        <f>ROUND(ROUND(E472,8)*F472,2)</f>
        <v>8</v>
      </c>
    </row>
    <row r="473" spans="1:7" ht="15" customHeight="1" x14ac:dyDescent="0.25">
      <c r="A473" s="42" t="s">
        <v>745</v>
      </c>
      <c r="B473" s="43" t="s">
        <v>746</v>
      </c>
      <c r="C473" s="42" t="s">
        <v>145</v>
      </c>
      <c r="D473" s="42" t="s">
        <v>553</v>
      </c>
      <c r="E473" s="44">
        <v>0.46995061999999999</v>
      </c>
      <c r="F473" s="45">
        <v>12.15</v>
      </c>
      <c r="G473" s="49">
        <f>ROUND(ROUND(E473,8)*F473,2)</f>
        <v>5.71</v>
      </c>
    </row>
    <row r="474" spans="1:7" ht="15" customHeight="1" x14ac:dyDescent="0.25">
      <c r="A474" s="28"/>
      <c r="B474" s="28"/>
      <c r="C474" s="28"/>
      <c r="D474" s="28"/>
      <c r="E474" s="83" t="s">
        <v>747</v>
      </c>
      <c r="F474" s="83"/>
      <c r="G474" s="50">
        <f>SUM(G472:G473)</f>
        <v>13.71</v>
      </c>
    </row>
    <row r="475" spans="1:7" ht="15" customHeight="1" x14ac:dyDescent="0.25">
      <c r="A475" s="28"/>
      <c r="B475" s="28"/>
      <c r="C475" s="28"/>
      <c r="D475" s="28"/>
      <c r="E475" s="78" t="s">
        <v>529</v>
      </c>
      <c r="F475" s="78"/>
      <c r="G475" s="51">
        <f>ROUND(SUM(G467,G470,G474),2)</f>
        <v>63.39</v>
      </c>
    </row>
    <row r="476" spans="1:7" ht="15" customHeight="1" x14ac:dyDescent="0.25">
      <c r="A476" s="28"/>
      <c r="B476" s="28"/>
      <c r="C476" s="28"/>
      <c r="D476" s="28"/>
      <c r="E476" s="78" t="s">
        <v>530</v>
      </c>
      <c r="F476" s="78"/>
      <c r="G476" s="51">
        <f>ROUND(SUM(G467,G470,G474),2)</f>
        <v>63.39</v>
      </c>
    </row>
    <row r="477" spans="1:7" ht="15" customHeight="1" x14ac:dyDescent="0.25">
      <c r="A477" s="28"/>
      <c r="B477" s="28"/>
      <c r="C477" s="28"/>
      <c r="D477" s="28"/>
      <c r="E477" s="78" t="s">
        <v>531</v>
      </c>
      <c r="F477" s="78"/>
      <c r="G477" s="51">
        <f>ROUND(G475*(1+(29.84/100)),2)</f>
        <v>82.31</v>
      </c>
    </row>
    <row r="478" spans="1:7" ht="15" customHeight="1" x14ac:dyDescent="0.25">
      <c r="A478" s="28"/>
      <c r="B478" s="28"/>
      <c r="C478" s="28"/>
      <c r="D478" s="28"/>
      <c r="E478" s="78" t="s">
        <v>729</v>
      </c>
      <c r="F478" s="78"/>
      <c r="G478" s="51">
        <v>2</v>
      </c>
    </row>
    <row r="479" spans="1:7" ht="9.9499999999999993" customHeight="1" x14ac:dyDescent="0.25">
      <c r="A479" s="28"/>
      <c r="B479" s="28"/>
      <c r="C479" s="28"/>
      <c r="D479" s="28"/>
      <c r="E479" s="84"/>
      <c r="F479" s="84"/>
      <c r="G479" s="84"/>
    </row>
    <row r="480" spans="1:7" ht="20.100000000000001" customHeight="1" x14ac:dyDescent="0.25">
      <c r="A480" s="85" t="s">
        <v>748</v>
      </c>
      <c r="B480" s="85"/>
      <c r="C480" s="85"/>
      <c r="D480" s="85"/>
      <c r="E480" s="85"/>
      <c r="F480" s="85"/>
      <c r="G480" s="85"/>
    </row>
    <row r="481" spans="1:7" ht="15" customHeight="1" x14ac:dyDescent="0.25">
      <c r="A481" s="82" t="s">
        <v>734</v>
      </c>
      <c r="B481" s="82"/>
      <c r="C481" s="47" t="s">
        <v>3</v>
      </c>
      <c r="D481" s="47" t="s">
        <v>4</v>
      </c>
      <c r="E481" s="47" t="s">
        <v>514</v>
      </c>
      <c r="F481" s="47" t="s">
        <v>515</v>
      </c>
      <c r="G481" s="48" t="s">
        <v>516</v>
      </c>
    </row>
    <row r="482" spans="1:7" ht="15" customHeight="1" x14ac:dyDescent="0.25">
      <c r="A482" s="42" t="s">
        <v>735</v>
      </c>
      <c r="B482" s="43" t="s">
        <v>736</v>
      </c>
      <c r="C482" s="42" t="s">
        <v>145</v>
      </c>
      <c r="D482" s="42" t="s">
        <v>553</v>
      </c>
      <c r="E482" s="44">
        <v>0.23347423</v>
      </c>
      <c r="F482" s="45">
        <v>3.74</v>
      </c>
      <c r="G482" s="49">
        <f>ROUND(ROUND(E482,8)*F482,2)</f>
        <v>0.87</v>
      </c>
    </row>
    <row r="483" spans="1:7" ht="15" customHeight="1" x14ac:dyDescent="0.25">
      <c r="A483" s="42" t="s">
        <v>737</v>
      </c>
      <c r="B483" s="43" t="s">
        <v>738</v>
      </c>
      <c r="C483" s="42" t="s">
        <v>145</v>
      </c>
      <c r="D483" s="42" t="s">
        <v>553</v>
      </c>
      <c r="E483" s="44">
        <v>0.23357733999999999</v>
      </c>
      <c r="F483" s="45">
        <v>3.89</v>
      </c>
      <c r="G483" s="49">
        <f>ROUND(ROUND(E483,8)*F483,2)</f>
        <v>0.91</v>
      </c>
    </row>
    <row r="484" spans="1:7" ht="15" customHeight="1" x14ac:dyDescent="0.25">
      <c r="A484" s="28"/>
      <c r="B484" s="28"/>
      <c r="C484" s="28"/>
      <c r="D484" s="28"/>
      <c r="E484" s="83" t="s">
        <v>739</v>
      </c>
      <c r="F484" s="83"/>
      <c r="G484" s="50">
        <f>SUM(G482:G483)</f>
        <v>1.78</v>
      </c>
    </row>
    <row r="485" spans="1:7" ht="15" customHeight="1" x14ac:dyDescent="0.25">
      <c r="A485" s="82" t="s">
        <v>513</v>
      </c>
      <c r="B485" s="82"/>
      <c r="C485" s="47" t="s">
        <v>3</v>
      </c>
      <c r="D485" s="47" t="s">
        <v>4</v>
      </c>
      <c r="E485" s="47" t="s">
        <v>514</v>
      </c>
      <c r="F485" s="47" t="s">
        <v>515</v>
      </c>
      <c r="G485" s="48" t="s">
        <v>516</v>
      </c>
    </row>
    <row r="486" spans="1:7" ht="21" customHeight="1" x14ac:dyDescent="0.25">
      <c r="A486" s="42" t="s">
        <v>749</v>
      </c>
      <c r="B486" s="43" t="s">
        <v>750</v>
      </c>
      <c r="C486" s="42" t="s">
        <v>145</v>
      </c>
      <c r="D486" s="42" t="s">
        <v>138</v>
      </c>
      <c r="E486" s="44">
        <v>0.99894249000000002</v>
      </c>
      <c r="F486" s="45">
        <v>49.82</v>
      </c>
      <c r="G486" s="49">
        <f>ROUND(ROUND(E486,8)*F486,2)</f>
        <v>49.77</v>
      </c>
    </row>
    <row r="487" spans="1:7" ht="15" customHeight="1" x14ac:dyDescent="0.25">
      <c r="A487" s="28"/>
      <c r="B487" s="28"/>
      <c r="C487" s="28"/>
      <c r="D487" s="28"/>
      <c r="E487" s="83" t="s">
        <v>528</v>
      </c>
      <c r="F487" s="83"/>
      <c r="G487" s="50">
        <f>SUM(G486:G486)</f>
        <v>49.77</v>
      </c>
    </row>
    <row r="488" spans="1:7" ht="15" customHeight="1" x14ac:dyDescent="0.25">
      <c r="A488" s="82" t="s">
        <v>742</v>
      </c>
      <c r="B488" s="82"/>
      <c r="C488" s="47" t="s">
        <v>3</v>
      </c>
      <c r="D488" s="47" t="s">
        <v>4</v>
      </c>
      <c r="E488" s="47" t="s">
        <v>514</v>
      </c>
      <c r="F488" s="47" t="s">
        <v>515</v>
      </c>
      <c r="G488" s="48" t="s">
        <v>516</v>
      </c>
    </row>
    <row r="489" spans="1:7" ht="15" customHeight="1" x14ac:dyDescent="0.25">
      <c r="A489" s="42" t="s">
        <v>743</v>
      </c>
      <c r="B489" s="43" t="s">
        <v>744</v>
      </c>
      <c r="C489" s="42" t="s">
        <v>145</v>
      </c>
      <c r="D489" s="42" t="s">
        <v>553</v>
      </c>
      <c r="E489" s="44">
        <v>0.23556083</v>
      </c>
      <c r="F489" s="45">
        <v>17.03</v>
      </c>
      <c r="G489" s="49">
        <f>ROUND(ROUND(E489,8)*F489,2)</f>
        <v>4.01</v>
      </c>
    </row>
    <row r="490" spans="1:7" ht="15" customHeight="1" x14ac:dyDescent="0.25">
      <c r="A490" s="42" t="s">
        <v>745</v>
      </c>
      <c r="B490" s="43" t="s">
        <v>746</v>
      </c>
      <c r="C490" s="42" t="s">
        <v>145</v>
      </c>
      <c r="D490" s="42" t="s">
        <v>553</v>
      </c>
      <c r="E490" s="44">
        <v>0.23532497999999999</v>
      </c>
      <c r="F490" s="45">
        <v>12.15</v>
      </c>
      <c r="G490" s="49">
        <f>ROUND(ROUND(E490,8)*F490,2)</f>
        <v>2.86</v>
      </c>
    </row>
    <row r="491" spans="1:7" ht="15" customHeight="1" x14ac:dyDescent="0.25">
      <c r="A491" s="28"/>
      <c r="B491" s="28"/>
      <c r="C491" s="28"/>
      <c r="D491" s="28"/>
      <c r="E491" s="83" t="s">
        <v>747</v>
      </c>
      <c r="F491" s="83"/>
      <c r="G491" s="50">
        <f>SUM(G489:G490)</f>
        <v>6.8699999999999992</v>
      </c>
    </row>
    <row r="492" spans="1:7" ht="15" customHeight="1" x14ac:dyDescent="0.25">
      <c r="A492" s="28"/>
      <c r="B492" s="28"/>
      <c r="C492" s="28"/>
      <c r="D492" s="28"/>
      <c r="E492" s="78" t="s">
        <v>529</v>
      </c>
      <c r="F492" s="78"/>
      <c r="G492" s="51">
        <f>ROUND(SUM(G484,G487,G491),2)</f>
        <v>58.42</v>
      </c>
    </row>
    <row r="493" spans="1:7" ht="15" customHeight="1" x14ac:dyDescent="0.25">
      <c r="A493" s="28"/>
      <c r="B493" s="28"/>
      <c r="C493" s="28"/>
      <c r="D493" s="28"/>
      <c r="E493" s="78" t="s">
        <v>530</v>
      </c>
      <c r="F493" s="78"/>
      <c r="G493" s="51">
        <f>ROUND(SUM(G484,G487,G491),2)</f>
        <v>58.42</v>
      </c>
    </row>
    <row r="494" spans="1:7" ht="15" customHeight="1" x14ac:dyDescent="0.25">
      <c r="A494" s="28"/>
      <c r="B494" s="28"/>
      <c r="C494" s="28"/>
      <c r="D494" s="28"/>
      <c r="E494" s="78" t="s">
        <v>531</v>
      </c>
      <c r="F494" s="78"/>
      <c r="G494" s="51">
        <f>ROUND(G492*(1+(29.84/100)),2)</f>
        <v>75.849999999999994</v>
      </c>
    </row>
    <row r="495" spans="1:7" ht="15" customHeight="1" x14ac:dyDescent="0.25">
      <c r="A495" s="28"/>
      <c r="B495" s="28"/>
      <c r="C495" s="28"/>
      <c r="D495" s="28"/>
      <c r="E495" s="78" t="s">
        <v>729</v>
      </c>
      <c r="F495" s="78"/>
      <c r="G495" s="51">
        <v>6</v>
      </c>
    </row>
    <row r="496" spans="1:7" ht="9.9499999999999993" customHeight="1" x14ac:dyDescent="0.25">
      <c r="A496" s="28"/>
      <c r="B496" s="28"/>
      <c r="C496" s="28"/>
      <c r="D496" s="28"/>
      <c r="E496" s="84"/>
      <c r="F496" s="84"/>
      <c r="G496" s="84"/>
    </row>
    <row r="497" spans="1:7" ht="20.100000000000001" customHeight="1" x14ac:dyDescent="0.25">
      <c r="A497" s="85" t="s">
        <v>751</v>
      </c>
      <c r="B497" s="85"/>
      <c r="C497" s="85"/>
      <c r="D497" s="85"/>
      <c r="E497" s="85"/>
      <c r="F497" s="85"/>
      <c r="G497" s="85"/>
    </row>
    <row r="498" spans="1:7" ht="15" customHeight="1" x14ac:dyDescent="0.25">
      <c r="A498" s="82" t="s">
        <v>513</v>
      </c>
      <c r="B498" s="82"/>
      <c r="C498" s="47" t="s">
        <v>3</v>
      </c>
      <c r="D498" s="47" t="s">
        <v>4</v>
      </c>
      <c r="E498" s="47" t="s">
        <v>514</v>
      </c>
      <c r="F498" s="47" t="s">
        <v>515</v>
      </c>
      <c r="G498" s="48" t="s">
        <v>516</v>
      </c>
    </row>
    <row r="499" spans="1:7" ht="21" customHeight="1" x14ac:dyDescent="0.25">
      <c r="A499" s="42" t="s">
        <v>752</v>
      </c>
      <c r="B499" s="43" t="s">
        <v>753</v>
      </c>
      <c r="C499" s="42" t="s">
        <v>39</v>
      </c>
      <c r="D499" s="42" t="s">
        <v>89</v>
      </c>
      <c r="E499" s="44">
        <v>1</v>
      </c>
      <c r="F499" s="45">
        <v>3.81</v>
      </c>
      <c r="G499" s="49">
        <f>TRUNC(TRUNC(E499,8)*F499,2)</f>
        <v>3.81</v>
      </c>
    </row>
    <row r="500" spans="1:7" ht="15" customHeight="1" x14ac:dyDescent="0.25">
      <c r="A500" s="28"/>
      <c r="B500" s="28"/>
      <c r="C500" s="28"/>
      <c r="D500" s="28"/>
      <c r="E500" s="83" t="s">
        <v>528</v>
      </c>
      <c r="F500" s="83"/>
      <c r="G500" s="50">
        <f>SUM(G499:G499)</f>
        <v>3.81</v>
      </c>
    </row>
    <row r="501" spans="1:7" ht="15" customHeight="1" x14ac:dyDescent="0.25">
      <c r="A501" s="82" t="s">
        <v>534</v>
      </c>
      <c r="B501" s="82"/>
      <c r="C501" s="47" t="s">
        <v>3</v>
      </c>
      <c r="D501" s="47" t="s">
        <v>4</v>
      </c>
      <c r="E501" s="47" t="s">
        <v>514</v>
      </c>
      <c r="F501" s="47" t="s">
        <v>515</v>
      </c>
      <c r="G501" s="48" t="s">
        <v>516</v>
      </c>
    </row>
    <row r="502" spans="1:7" ht="21" customHeight="1" x14ac:dyDescent="0.25">
      <c r="A502" s="42" t="s">
        <v>718</v>
      </c>
      <c r="B502" s="43" t="s">
        <v>719</v>
      </c>
      <c r="C502" s="42" t="s">
        <v>39</v>
      </c>
      <c r="D502" s="42" t="s">
        <v>537</v>
      </c>
      <c r="E502" s="44">
        <v>7.5438660000000005E-2</v>
      </c>
      <c r="F502" s="45">
        <v>23.89</v>
      </c>
      <c r="G502" s="49">
        <f>TRUNC(TRUNC(E502,8)*F502,2)</f>
        <v>1.8</v>
      </c>
    </row>
    <row r="503" spans="1:7" ht="15" customHeight="1" x14ac:dyDescent="0.25">
      <c r="A503" s="42" t="s">
        <v>720</v>
      </c>
      <c r="B503" s="43" t="s">
        <v>721</v>
      </c>
      <c r="C503" s="42" t="s">
        <v>39</v>
      </c>
      <c r="D503" s="42" t="s">
        <v>537</v>
      </c>
      <c r="E503" s="44">
        <v>7.5438660000000005E-2</v>
      </c>
      <c r="F503" s="45">
        <v>28.27</v>
      </c>
      <c r="G503" s="49">
        <f>TRUNC(TRUNC(E503,8)*F503,2)</f>
        <v>2.13</v>
      </c>
    </row>
    <row r="504" spans="1:7" ht="18" customHeight="1" x14ac:dyDescent="0.25">
      <c r="A504" s="28"/>
      <c r="B504" s="28"/>
      <c r="C504" s="28"/>
      <c r="D504" s="28"/>
      <c r="E504" s="83" t="s">
        <v>541</v>
      </c>
      <c r="F504" s="83"/>
      <c r="G504" s="50">
        <f>SUM(G502:G503)</f>
        <v>3.9299999999999997</v>
      </c>
    </row>
    <row r="505" spans="1:7" ht="15" customHeight="1" x14ac:dyDescent="0.25">
      <c r="A505" s="82" t="s">
        <v>611</v>
      </c>
      <c r="B505" s="82"/>
      <c r="C505" s="47" t="s">
        <v>3</v>
      </c>
      <c r="D505" s="47" t="s">
        <v>4</v>
      </c>
      <c r="E505" s="47" t="s">
        <v>514</v>
      </c>
      <c r="F505" s="47" t="s">
        <v>515</v>
      </c>
      <c r="G505" s="48" t="s">
        <v>516</v>
      </c>
    </row>
    <row r="506" spans="1:7" ht="45.95" customHeight="1" x14ac:dyDescent="0.25">
      <c r="A506" s="42" t="s">
        <v>754</v>
      </c>
      <c r="B506" s="43" t="s">
        <v>755</v>
      </c>
      <c r="C506" s="42" t="s">
        <v>39</v>
      </c>
      <c r="D506" s="42" t="s">
        <v>89</v>
      </c>
      <c r="E506" s="44">
        <v>0.82899630999999996</v>
      </c>
      <c r="F506" s="45">
        <v>9.9</v>
      </c>
      <c r="G506" s="49">
        <f>TRUNC(TRUNC(E506,8)*F506,2)</f>
        <v>8.1999999999999993</v>
      </c>
    </row>
    <row r="507" spans="1:7" ht="15" customHeight="1" x14ac:dyDescent="0.25">
      <c r="A507" s="28"/>
      <c r="B507" s="28"/>
      <c r="C507" s="28"/>
      <c r="D507" s="28"/>
      <c r="E507" s="83" t="s">
        <v>615</v>
      </c>
      <c r="F507" s="83"/>
      <c r="G507" s="50">
        <f>SUM(G506:G506)</f>
        <v>8.1999999999999993</v>
      </c>
    </row>
    <row r="508" spans="1:7" ht="15" customHeight="1" x14ac:dyDescent="0.25">
      <c r="A508" s="28"/>
      <c r="B508" s="28"/>
      <c r="C508" s="28"/>
      <c r="D508" s="28"/>
      <c r="E508" s="78" t="s">
        <v>529</v>
      </c>
      <c r="F508" s="78"/>
      <c r="G508" s="51">
        <f>ROUND(SUM(G500,G504,G507),2)</f>
        <v>15.94</v>
      </c>
    </row>
    <row r="509" spans="1:7" ht="15" customHeight="1" x14ac:dyDescent="0.25">
      <c r="A509" s="28"/>
      <c r="B509" s="28"/>
      <c r="C509" s="28"/>
      <c r="D509" s="28"/>
      <c r="E509" s="78" t="s">
        <v>530</v>
      </c>
      <c r="F509" s="78"/>
      <c r="G509" s="51">
        <f>ROUND(SUM(G500,G504,G507),2)</f>
        <v>15.94</v>
      </c>
    </row>
    <row r="510" spans="1:7" ht="15" customHeight="1" x14ac:dyDescent="0.25">
      <c r="A510" s="28"/>
      <c r="B510" s="28"/>
      <c r="C510" s="28"/>
      <c r="D510" s="28"/>
      <c r="E510" s="78" t="s">
        <v>531</v>
      </c>
      <c r="F510" s="78"/>
      <c r="G510" s="51">
        <f>ROUND(G508*(1+(29.84/100)),2)</f>
        <v>20.7</v>
      </c>
    </row>
    <row r="511" spans="1:7" ht="15" customHeight="1" x14ac:dyDescent="0.25">
      <c r="A511" s="28"/>
      <c r="B511" s="28"/>
      <c r="C511" s="28"/>
      <c r="D511" s="28"/>
      <c r="E511" s="78" t="s">
        <v>677</v>
      </c>
      <c r="F511" s="78"/>
      <c r="G511" s="51">
        <v>546.26</v>
      </c>
    </row>
    <row r="512" spans="1:7" ht="9.9499999999999993" customHeight="1" x14ac:dyDescent="0.25">
      <c r="A512" s="28"/>
      <c r="B512" s="28"/>
      <c r="C512" s="28"/>
      <c r="D512" s="28"/>
      <c r="E512" s="84"/>
      <c r="F512" s="84"/>
      <c r="G512" s="84"/>
    </row>
    <row r="513" spans="1:7" ht="20.100000000000001" customHeight="1" x14ac:dyDescent="0.25">
      <c r="A513" s="85" t="s">
        <v>756</v>
      </c>
      <c r="B513" s="85"/>
      <c r="C513" s="85"/>
      <c r="D513" s="85"/>
      <c r="E513" s="85"/>
      <c r="F513" s="85"/>
      <c r="G513" s="85"/>
    </row>
    <row r="514" spans="1:7" ht="15" customHeight="1" x14ac:dyDescent="0.25">
      <c r="A514" s="82" t="s">
        <v>513</v>
      </c>
      <c r="B514" s="82"/>
      <c r="C514" s="47" t="s">
        <v>3</v>
      </c>
      <c r="D514" s="47" t="s">
        <v>4</v>
      </c>
      <c r="E514" s="47" t="s">
        <v>514</v>
      </c>
      <c r="F514" s="47" t="s">
        <v>515</v>
      </c>
      <c r="G514" s="48" t="s">
        <v>516</v>
      </c>
    </row>
    <row r="515" spans="1:7" ht="21" customHeight="1" x14ac:dyDescent="0.25">
      <c r="A515" s="42" t="s">
        <v>757</v>
      </c>
      <c r="B515" s="43" t="s">
        <v>758</v>
      </c>
      <c r="C515" s="42" t="s">
        <v>39</v>
      </c>
      <c r="D515" s="42" t="s">
        <v>22</v>
      </c>
      <c r="E515" s="44">
        <v>1</v>
      </c>
      <c r="F515" s="45">
        <v>2.2000000000000002</v>
      </c>
      <c r="G515" s="49">
        <f>TRUNC(TRUNC(E515,8)*F515,2)</f>
        <v>2.2000000000000002</v>
      </c>
    </row>
    <row r="516" spans="1:7" ht="15" customHeight="1" x14ac:dyDescent="0.25">
      <c r="A516" s="28"/>
      <c r="B516" s="28"/>
      <c r="C516" s="28"/>
      <c r="D516" s="28"/>
      <c r="E516" s="83" t="s">
        <v>528</v>
      </c>
      <c r="F516" s="83"/>
      <c r="G516" s="50">
        <f>SUM(G515:G515)</f>
        <v>2.2000000000000002</v>
      </c>
    </row>
    <row r="517" spans="1:7" ht="15" customHeight="1" x14ac:dyDescent="0.25">
      <c r="A517" s="82" t="s">
        <v>534</v>
      </c>
      <c r="B517" s="82"/>
      <c r="C517" s="47" t="s">
        <v>3</v>
      </c>
      <c r="D517" s="47" t="s">
        <v>4</v>
      </c>
      <c r="E517" s="47" t="s">
        <v>514</v>
      </c>
      <c r="F517" s="47" t="s">
        <v>515</v>
      </c>
      <c r="G517" s="48" t="s">
        <v>516</v>
      </c>
    </row>
    <row r="518" spans="1:7" ht="21" customHeight="1" x14ac:dyDescent="0.25">
      <c r="A518" s="42" t="s">
        <v>718</v>
      </c>
      <c r="B518" s="43" t="s">
        <v>719</v>
      </c>
      <c r="C518" s="42" t="s">
        <v>39</v>
      </c>
      <c r="D518" s="42" t="s">
        <v>537</v>
      </c>
      <c r="E518" s="44">
        <v>0.12985910000000001</v>
      </c>
      <c r="F518" s="45">
        <v>23.89</v>
      </c>
      <c r="G518" s="49">
        <f>TRUNC(TRUNC(E518,8)*F518,2)</f>
        <v>3.1</v>
      </c>
    </row>
    <row r="519" spans="1:7" ht="15" customHeight="1" x14ac:dyDescent="0.25">
      <c r="A519" s="42" t="s">
        <v>720</v>
      </c>
      <c r="B519" s="43" t="s">
        <v>721</v>
      </c>
      <c r="C519" s="42" t="s">
        <v>39</v>
      </c>
      <c r="D519" s="42" t="s">
        <v>537</v>
      </c>
      <c r="E519" s="44">
        <v>0.13027768000000001</v>
      </c>
      <c r="F519" s="45">
        <v>28.27</v>
      </c>
      <c r="G519" s="49">
        <f>TRUNC(TRUNC(E519,8)*F519,2)</f>
        <v>3.68</v>
      </c>
    </row>
    <row r="520" spans="1:7" ht="18" customHeight="1" x14ac:dyDescent="0.25">
      <c r="A520" s="28"/>
      <c r="B520" s="28"/>
      <c r="C520" s="28"/>
      <c r="D520" s="28"/>
      <c r="E520" s="83" t="s">
        <v>541</v>
      </c>
      <c r="F520" s="83"/>
      <c r="G520" s="50">
        <f>SUM(G518:G519)</f>
        <v>6.78</v>
      </c>
    </row>
    <row r="521" spans="1:7" ht="15" customHeight="1" x14ac:dyDescent="0.25">
      <c r="A521" s="82" t="s">
        <v>611</v>
      </c>
      <c r="B521" s="82"/>
      <c r="C521" s="47" t="s">
        <v>3</v>
      </c>
      <c r="D521" s="47" t="s">
        <v>4</v>
      </c>
      <c r="E521" s="47" t="s">
        <v>514</v>
      </c>
      <c r="F521" s="47" t="s">
        <v>515</v>
      </c>
      <c r="G521" s="48" t="s">
        <v>516</v>
      </c>
    </row>
    <row r="522" spans="1:7" ht="21" customHeight="1" x14ac:dyDescent="0.25">
      <c r="A522" s="42" t="s">
        <v>759</v>
      </c>
      <c r="B522" s="43" t="s">
        <v>760</v>
      </c>
      <c r="C522" s="42" t="s">
        <v>39</v>
      </c>
      <c r="D522" s="42" t="s">
        <v>614</v>
      </c>
      <c r="E522" s="44">
        <v>7.1493000000000001E-4</v>
      </c>
      <c r="F522" s="45">
        <v>719.72</v>
      </c>
      <c r="G522" s="49">
        <f>TRUNC(TRUNC(E522,8)*F522,2)</f>
        <v>0.51</v>
      </c>
    </row>
    <row r="523" spans="1:7" ht="15" customHeight="1" x14ac:dyDescent="0.25">
      <c r="A523" s="28"/>
      <c r="B523" s="28"/>
      <c r="C523" s="28"/>
      <c r="D523" s="28"/>
      <c r="E523" s="83" t="s">
        <v>615</v>
      </c>
      <c r="F523" s="83"/>
      <c r="G523" s="50">
        <f>SUM(G522:G522)</f>
        <v>0.51</v>
      </c>
    </row>
    <row r="524" spans="1:7" ht="15" customHeight="1" x14ac:dyDescent="0.25">
      <c r="A524" s="28"/>
      <c r="B524" s="28"/>
      <c r="C524" s="28"/>
      <c r="D524" s="28"/>
      <c r="E524" s="78" t="s">
        <v>529</v>
      </c>
      <c r="F524" s="78"/>
      <c r="G524" s="51">
        <f>ROUND(SUM(G516,G520,G523),2)</f>
        <v>9.49</v>
      </c>
    </row>
    <row r="525" spans="1:7" ht="15" customHeight="1" x14ac:dyDescent="0.25">
      <c r="A525" s="28"/>
      <c r="B525" s="28"/>
      <c r="C525" s="28"/>
      <c r="D525" s="28"/>
      <c r="E525" s="78" t="s">
        <v>530</v>
      </c>
      <c r="F525" s="78"/>
      <c r="G525" s="51">
        <f>ROUND(SUM(G516,G520,G523),2)</f>
        <v>9.49</v>
      </c>
    </row>
    <row r="526" spans="1:7" ht="15" customHeight="1" x14ac:dyDescent="0.25">
      <c r="A526" s="28"/>
      <c r="B526" s="28"/>
      <c r="C526" s="28"/>
      <c r="D526" s="28"/>
      <c r="E526" s="78" t="s">
        <v>531</v>
      </c>
      <c r="F526" s="78"/>
      <c r="G526" s="51">
        <f>ROUND(G524*(1+(29.84/100)),2)</f>
        <v>12.32</v>
      </c>
    </row>
    <row r="527" spans="1:7" ht="15" customHeight="1" x14ac:dyDescent="0.25">
      <c r="A527" s="28"/>
      <c r="B527" s="28"/>
      <c r="C527" s="28"/>
      <c r="D527" s="28"/>
      <c r="E527" s="78" t="s">
        <v>542</v>
      </c>
      <c r="F527" s="78"/>
      <c r="G527" s="51">
        <v>46</v>
      </c>
    </row>
    <row r="528" spans="1:7" ht="9.9499999999999993" customHeight="1" x14ac:dyDescent="0.25">
      <c r="A528" s="28"/>
      <c r="B528" s="28"/>
      <c r="C528" s="28"/>
      <c r="D528" s="28"/>
      <c r="E528" s="84"/>
      <c r="F528" s="84"/>
      <c r="G528" s="84"/>
    </row>
    <row r="529" spans="1:7" ht="20.100000000000001" customHeight="1" x14ac:dyDescent="0.25">
      <c r="A529" s="85" t="s">
        <v>761</v>
      </c>
      <c r="B529" s="85"/>
      <c r="C529" s="85"/>
      <c r="D529" s="85"/>
      <c r="E529" s="85"/>
      <c r="F529" s="85"/>
      <c r="G529" s="85"/>
    </row>
    <row r="530" spans="1:7" ht="15" customHeight="1" x14ac:dyDescent="0.25">
      <c r="A530" s="82" t="s">
        <v>513</v>
      </c>
      <c r="B530" s="82"/>
      <c r="C530" s="47" t="s">
        <v>3</v>
      </c>
      <c r="D530" s="47" t="s">
        <v>4</v>
      </c>
      <c r="E530" s="47" t="s">
        <v>514</v>
      </c>
      <c r="F530" s="47" t="s">
        <v>515</v>
      </c>
      <c r="G530" s="48" t="s">
        <v>516</v>
      </c>
    </row>
    <row r="531" spans="1:7" ht="21" customHeight="1" x14ac:dyDescent="0.25">
      <c r="A531" s="42" t="s">
        <v>762</v>
      </c>
      <c r="B531" s="43" t="s">
        <v>763</v>
      </c>
      <c r="C531" s="42" t="s">
        <v>39</v>
      </c>
      <c r="D531" s="42" t="s">
        <v>89</v>
      </c>
      <c r="E531" s="44">
        <v>1.1000000000000001</v>
      </c>
      <c r="F531" s="45">
        <v>7.33</v>
      </c>
      <c r="G531" s="49">
        <f>TRUNC(TRUNC(E531,8)*F531,2)</f>
        <v>8.06</v>
      </c>
    </row>
    <row r="532" spans="1:7" ht="15" customHeight="1" x14ac:dyDescent="0.25">
      <c r="A532" s="28"/>
      <c r="B532" s="28"/>
      <c r="C532" s="28"/>
      <c r="D532" s="28"/>
      <c r="E532" s="83" t="s">
        <v>528</v>
      </c>
      <c r="F532" s="83"/>
      <c r="G532" s="50">
        <f>SUM(G531:G531)</f>
        <v>8.06</v>
      </c>
    </row>
    <row r="533" spans="1:7" ht="15" customHeight="1" x14ac:dyDescent="0.25">
      <c r="A533" s="82" t="s">
        <v>534</v>
      </c>
      <c r="B533" s="82"/>
      <c r="C533" s="47" t="s">
        <v>3</v>
      </c>
      <c r="D533" s="47" t="s">
        <v>4</v>
      </c>
      <c r="E533" s="47" t="s">
        <v>514</v>
      </c>
      <c r="F533" s="47" t="s">
        <v>515</v>
      </c>
      <c r="G533" s="48" t="s">
        <v>516</v>
      </c>
    </row>
    <row r="534" spans="1:7" ht="21" customHeight="1" x14ac:dyDescent="0.25">
      <c r="A534" s="42" t="s">
        <v>718</v>
      </c>
      <c r="B534" s="43" t="s">
        <v>719</v>
      </c>
      <c r="C534" s="42" t="s">
        <v>39</v>
      </c>
      <c r="D534" s="42" t="s">
        <v>537</v>
      </c>
      <c r="E534" s="44">
        <v>8.6842440000000007E-2</v>
      </c>
      <c r="F534" s="45">
        <v>23.89</v>
      </c>
      <c r="G534" s="49">
        <f>TRUNC(TRUNC(E534,8)*F534,2)</f>
        <v>2.0699999999999998</v>
      </c>
    </row>
    <row r="535" spans="1:7" ht="15" customHeight="1" x14ac:dyDescent="0.25">
      <c r="A535" s="42" t="s">
        <v>720</v>
      </c>
      <c r="B535" s="43" t="s">
        <v>721</v>
      </c>
      <c r="C535" s="42" t="s">
        <v>39</v>
      </c>
      <c r="D535" s="42" t="s">
        <v>537</v>
      </c>
      <c r="E535" s="44">
        <v>8.6842440000000007E-2</v>
      </c>
      <c r="F535" s="45">
        <v>28.27</v>
      </c>
      <c r="G535" s="49">
        <f>TRUNC(TRUNC(E535,8)*F535,2)</f>
        <v>2.4500000000000002</v>
      </c>
    </row>
    <row r="536" spans="1:7" ht="18" customHeight="1" x14ac:dyDescent="0.25">
      <c r="A536" s="28"/>
      <c r="B536" s="28"/>
      <c r="C536" s="28"/>
      <c r="D536" s="28"/>
      <c r="E536" s="83" t="s">
        <v>541</v>
      </c>
      <c r="F536" s="83"/>
      <c r="G536" s="50">
        <f>SUM(G534:G535)</f>
        <v>4.5199999999999996</v>
      </c>
    </row>
    <row r="537" spans="1:7" ht="15" customHeight="1" x14ac:dyDescent="0.25">
      <c r="A537" s="82" t="s">
        <v>611</v>
      </c>
      <c r="B537" s="82"/>
      <c r="C537" s="47" t="s">
        <v>3</v>
      </c>
      <c r="D537" s="47" t="s">
        <v>4</v>
      </c>
      <c r="E537" s="47" t="s">
        <v>514</v>
      </c>
      <c r="F537" s="47" t="s">
        <v>515</v>
      </c>
      <c r="G537" s="48" t="s">
        <v>516</v>
      </c>
    </row>
    <row r="538" spans="1:7" ht="45.95" customHeight="1" x14ac:dyDescent="0.25">
      <c r="A538" s="42" t="s">
        <v>754</v>
      </c>
      <c r="B538" s="43" t="s">
        <v>755</v>
      </c>
      <c r="C538" s="42" t="s">
        <v>39</v>
      </c>
      <c r="D538" s="42" t="s">
        <v>89</v>
      </c>
      <c r="E538" s="44">
        <v>0.82707090000000005</v>
      </c>
      <c r="F538" s="45">
        <v>9.9</v>
      </c>
      <c r="G538" s="49">
        <f>TRUNC(TRUNC(E538,8)*F538,2)</f>
        <v>8.18</v>
      </c>
    </row>
    <row r="539" spans="1:7" ht="15" customHeight="1" x14ac:dyDescent="0.25">
      <c r="A539" s="28"/>
      <c r="B539" s="28"/>
      <c r="C539" s="28"/>
      <c r="D539" s="28"/>
      <c r="E539" s="83" t="s">
        <v>615</v>
      </c>
      <c r="F539" s="83"/>
      <c r="G539" s="50">
        <f>SUM(G538:G538)</f>
        <v>8.18</v>
      </c>
    </row>
    <row r="540" spans="1:7" ht="15" customHeight="1" x14ac:dyDescent="0.25">
      <c r="A540" s="28"/>
      <c r="B540" s="28"/>
      <c r="C540" s="28"/>
      <c r="D540" s="28"/>
      <c r="E540" s="78" t="s">
        <v>529</v>
      </c>
      <c r="F540" s="78"/>
      <c r="G540" s="51">
        <f>ROUND(SUM(G532,G536,G539),2)</f>
        <v>20.76</v>
      </c>
    </row>
    <row r="541" spans="1:7" ht="15" customHeight="1" x14ac:dyDescent="0.25">
      <c r="A541" s="28"/>
      <c r="B541" s="28"/>
      <c r="C541" s="28"/>
      <c r="D541" s="28"/>
      <c r="E541" s="78" t="s">
        <v>530</v>
      </c>
      <c r="F541" s="78"/>
      <c r="G541" s="51">
        <f>ROUND(SUM(G532,G536,G539),2)</f>
        <v>20.76</v>
      </c>
    </row>
    <row r="542" spans="1:7" ht="15" customHeight="1" x14ac:dyDescent="0.25">
      <c r="A542" s="28"/>
      <c r="B542" s="28"/>
      <c r="C542" s="28"/>
      <c r="D542" s="28"/>
      <c r="E542" s="78" t="s">
        <v>531</v>
      </c>
      <c r="F542" s="78"/>
      <c r="G542" s="51">
        <f>ROUND(G540*(1+(29.84/100)),2)</f>
        <v>26.95</v>
      </c>
    </row>
    <row r="543" spans="1:7" ht="15" customHeight="1" x14ac:dyDescent="0.25">
      <c r="A543" s="28"/>
      <c r="B543" s="28"/>
      <c r="C543" s="28"/>
      <c r="D543" s="28"/>
      <c r="E543" s="78" t="s">
        <v>677</v>
      </c>
      <c r="F543" s="78"/>
      <c r="G543" s="51">
        <v>99</v>
      </c>
    </row>
    <row r="544" spans="1:7" ht="9.9499999999999993" customHeight="1" x14ac:dyDescent="0.25">
      <c r="A544" s="28"/>
      <c r="B544" s="28"/>
      <c r="C544" s="28"/>
      <c r="D544" s="28"/>
      <c r="E544" s="84"/>
      <c r="F544" s="84"/>
      <c r="G544" s="84"/>
    </row>
    <row r="545" spans="1:7" ht="20.100000000000001" customHeight="1" x14ac:dyDescent="0.25">
      <c r="A545" s="85" t="s">
        <v>764</v>
      </c>
      <c r="B545" s="85"/>
      <c r="C545" s="85"/>
      <c r="D545" s="85"/>
      <c r="E545" s="85"/>
      <c r="F545" s="85"/>
      <c r="G545" s="85"/>
    </row>
    <row r="546" spans="1:7" ht="15" customHeight="1" x14ac:dyDescent="0.25">
      <c r="A546" s="82" t="s">
        <v>513</v>
      </c>
      <c r="B546" s="82"/>
      <c r="C546" s="47" t="s">
        <v>3</v>
      </c>
      <c r="D546" s="47" t="s">
        <v>4</v>
      </c>
      <c r="E546" s="47" t="s">
        <v>514</v>
      </c>
      <c r="F546" s="47" t="s">
        <v>515</v>
      </c>
      <c r="G546" s="48" t="s">
        <v>516</v>
      </c>
    </row>
    <row r="547" spans="1:7" ht="21" customHeight="1" x14ac:dyDescent="0.25">
      <c r="A547" s="42" t="s">
        <v>765</v>
      </c>
      <c r="B547" s="43" t="s">
        <v>766</v>
      </c>
      <c r="C547" s="42" t="s">
        <v>39</v>
      </c>
      <c r="D547" s="42" t="s">
        <v>22</v>
      </c>
      <c r="E547" s="44">
        <v>1</v>
      </c>
      <c r="F547" s="45">
        <v>5.67</v>
      </c>
      <c r="G547" s="49">
        <f>TRUNC(TRUNC(E547,8)*F547,2)</f>
        <v>5.67</v>
      </c>
    </row>
    <row r="548" spans="1:7" ht="15" customHeight="1" x14ac:dyDescent="0.25">
      <c r="A548" s="28"/>
      <c r="B548" s="28"/>
      <c r="C548" s="28"/>
      <c r="D548" s="28"/>
      <c r="E548" s="83" t="s">
        <v>528</v>
      </c>
      <c r="F548" s="83"/>
      <c r="G548" s="50">
        <f>SUM(G547:G547)</f>
        <v>5.67</v>
      </c>
    </row>
    <row r="549" spans="1:7" ht="15" customHeight="1" x14ac:dyDescent="0.25">
      <c r="A549" s="82" t="s">
        <v>534</v>
      </c>
      <c r="B549" s="82"/>
      <c r="C549" s="47" t="s">
        <v>3</v>
      </c>
      <c r="D549" s="47" t="s">
        <v>4</v>
      </c>
      <c r="E549" s="47" t="s">
        <v>514</v>
      </c>
      <c r="F549" s="47" t="s">
        <v>515</v>
      </c>
      <c r="G549" s="48" t="s">
        <v>516</v>
      </c>
    </row>
    <row r="550" spans="1:7" ht="21" customHeight="1" x14ac:dyDescent="0.25">
      <c r="A550" s="42" t="s">
        <v>718</v>
      </c>
      <c r="B550" s="43" t="s">
        <v>719</v>
      </c>
      <c r="C550" s="42" t="s">
        <v>39</v>
      </c>
      <c r="D550" s="42" t="s">
        <v>537</v>
      </c>
      <c r="E550" s="44">
        <v>0.17393641000000001</v>
      </c>
      <c r="F550" s="45">
        <v>23.89</v>
      </c>
      <c r="G550" s="49">
        <f>TRUNC(TRUNC(E550,8)*F550,2)</f>
        <v>4.1500000000000004</v>
      </c>
    </row>
    <row r="551" spans="1:7" ht="15" customHeight="1" x14ac:dyDescent="0.25">
      <c r="A551" s="42" t="s">
        <v>720</v>
      </c>
      <c r="B551" s="43" t="s">
        <v>721</v>
      </c>
      <c r="C551" s="42" t="s">
        <v>39</v>
      </c>
      <c r="D551" s="42" t="s">
        <v>537</v>
      </c>
      <c r="E551" s="44">
        <v>0.17435498999999999</v>
      </c>
      <c r="F551" s="45">
        <v>28.27</v>
      </c>
      <c r="G551" s="49">
        <f>TRUNC(TRUNC(E551,8)*F551,2)</f>
        <v>4.92</v>
      </c>
    </row>
    <row r="552" spans="1:7" ht="18" customHeight="1" x14ac:dyDescent="0.25">
      <c r="A552" s="28"/>
      <c r="B552" s="28"/>
      <c r="C552" s="28"/>
      <c r="D552" s="28"/>
      <c r="E552" s="83" t="s">
        <v>541</v>
      </c>
      <c r="F552" s="83"/>
      <c r="G552" s="50">
        <f>SUM(G550:G551)</f>
        <v>9.07</v>
      </c>
    </row>
    <row r="553" spans="1:7" ht="15" customHeight="1" x14ac:dyDescent="0.25">
      <c r="A553" s="28"/>
      <c r="B553" s="28"/>
      <c r="C553" s="28"/>
      <c r="D553" s="28"/>
      <c r="E553" s="78" t="s">
        <v>529</v>
      </c>
      <c r="F553" s="78"/>
      <c r="G553" s="51">
        <f>ROUND(SUM(G548,G552),2)</f>
        <v>14.74</v>
      </c>
    </row>
    <row r="554" spans="1:7" ht="15" customHeight="1" x14ac:dyDescent="0.25">
      <c r="A554" s="28"/>
      <c r="B554" s="28"/>
      <c r="C554" s="28"/>
      <c r="D554" s="28"/>
      <c r="E554" s="78" t="s">
        <v>530</v>
      </c>
      <c r="F554" s="78"/>
      <c r="G554" s="51">
        <f>ROUND(SUM(G548,G552),2)</f>
        <v>14.74</v>
      </c>
    </row>
    <row r="555" spans="1:7" ht="15" customHeight="1" x14ac:dyDescent="0.25">
      <c r="A555" s="28"/>
      <c r="B555" s="28"/>
      <c r="C555" s="28"/>
      <c r="D555" s="28"/>
      <c r="E555" s="78" t="s">
        <v>531</v>
      </c>
      <c r="F555" s="78"/>
      <c r="G555" s="51">
        <f>ROUND(G553*(1+(29.84/100)),2)</f>
        <v>19.14</v>
      </c>
    </row>
    <row r="556" spans="1:7" ht="15" customHeight="1" x14ac:dyDescent="0.25">
      <c r="A556" s="28"/>
      <c r="B556" s="28"/>
      <c r="C556" s="28"/>
      <c r="D556" s="28"/>
      <c r="E556" s="78" t="s">
        <v>542</v>
      </c>
      <c r="F556" s="78"/>
      <c r="G556" s="51">
        <v>140</v>
      </c>
    </row>
    <row r="557" spans="1:7" ht="9.9499999999999993" customHeight="1" x14ac:dyDescent="0.25">
      <c r="A557" s="28"/>
      <c r="B557" s="28"/>
      <c r="C557" s="28"/>
      <c r="D557" s="28"/>
      <c r="E557" s="84"/>
      <c r="F557" s="84"/>
      <c r="G557" s="84"/>
    </row>
    <row r="558" spans="1:7" ht="20.100000000000001" customHeight="1" x14ac:dyDescent="0.25">
      <c r="A558" s="85" t="s">
        <v>767</v>
      </c>
      <c r="B558" s="85"/>
      <c r="C558" s="85"/>
      <c r="D558" s="85"/>
      <c r="E558" s="85"/>
      <c r="F558" s="85"/>
      <c r="G558" s="85"/>
    </row>
    <row r="559" spans="1:7" ht="15" customHeight="1" x14ac:dyDescent="0.25">
      <c r="A559" s="82" t="s">
        <v>611</v>
      </c>
      <c r="B559" s="82"/>
      <c r="C559" s="47" t="s">
        <v>3</v>
      </c>
      <c r="D559" s="47" t="s">
        <v>4</v>
      </c>
      <c r="E559" s="47" t="s">
        <v>514</v>
      </c>
      <c r="F559" s="47" t="s">
        <v>515</v>
      </c>
      <c r="G559" s="48" t="s">
        <v>516</v>
      </c>
    </row>
    <row r="560" spans="1:7" ht="29.1" customHeight="1" x14ac:dyDescent="0.25">
      <c r="A560" s="42" t="s">
        <v>768</v>
      </c>
      <c r="B560" s="43" t="s">
        <v>769</v>
      </c>
      <c r="C560" s="42" t="s">
        <v>145</v>
      </c>
      <c r="D560" s="42" t="s">
        <v>252</v>
      </c>
      <c r="E560" s="44">
        <v>0.67750089000000002</v>
      </c>
      <c r="F560" s="45">
        <v>9.91</v>
      </c>
      <c r="G560" s="49">
        <f t="shared" ref="G560:G566" si="1">ROUND(ROUND(E560,8)*F560,2)</f>
        <v>6.71</v>
      </c>
    </row>
    <row r="561" spans="1:7" ht="29.1" customHeight="1" x14ac:dyDescent="0.25">
      <c r="A561" s="42" t="s">
        <v>770</v>
      </c>
      <c r="B561" s="43" t="s">
        <v>771</v>
      </c>
      <c r="C561" s="42" t="s">
        <v>145</v>
      </c>
      <c r="D561" s="42" t="s">
        <v>772</v>
      </c>
      <c r="E561" s="44">
        <v>0.56227890999999997</v>
      </c>
      <c r="F561" s="45">
        <v>92.44</v>
      </c>
      <c r="G561" s="49">
        <f t="shared" si="1"/>
        <v>51.98</v>
      </c>
    </row>
    <row r="562" spans="1:7" ht="21" customHeight="1" x14ac:dyDescent="0.25">
      <c r="A562" s="42" t="s">
        <v>773</v>
      </c>
      <c r="B562" s="43" t="s">
        <v>774</v>
      </c>
      <c r="C562" s="42" t="s">
        <v>145</v>
      </c>
      <c r="D562" s="42" t="s">
        <v>772</v>
      </c>
      <c r="E562" s="44">
        <v>0.42170917000000002</v>
      </c>
      <c r="F562" s="45">
        <v>5.79</v>
      </c>
      <c r="G562" s="49">
        <f t="shared" si="1"/>
        <v>2.44</v>
      </c>
    </row>
    <row r="563" spans="1:7" ht="21" customHeight="1" x14ac:dyDescent="0.25">
      <c r="A563" s="42" t="s">
        <v>775</v>
      </c>
      <c r="B563" s="43" t="s">
        <v>776</v>
      </c>
      <c r="C563" s="42" t="s">
        <v>145</v>
      </c>
      <c r="D563" s="42" t="s">
        <v>777</v>
      </c>
      <c r="E563" s="44">
        <v>3.3385310000000001E-2</v>
      </c>
      <c r="F563" s="45">
        <v>479.89</v>
      </c>
      <c r="G563" s="49">
        <f t="shared" si="1"/>
        <v>16.02</v>
      </c>
    </row>
    <row r="564" spans="1:7" ht="21" customHeight="1" x14ac:dyDescent="0.25">
      <c r="A564" s="42" t="s">
        <v>778</v>
      </c>
      <c r="B564" s="43" t="s">
        <v>779</v>
      </c>
      <c r="C564" s="42" t="s">
        <v>145</v>
      </c>
      <c r="D564" s="42" t="s">
        <v>777</v>
      </c>
      <c r="E564" s="44">
        <v>0.10982009</v>
      </c>
      <c r="F564" s="45">
        <v>48.12</v>
      </c>
      <c r="G564" s="49">
        <f t="shared" si="1"/>
        <v>5.28</v>
      </c>
    </row>
    <row r="565" spans="1:7" ht="21" customHeight="1" x14ac:dyDescent="0.25">
      <c r="A565" s="42" t="s">
        <v>780</v>
      </c>
      <c r="B565" s="43" t="s">
        <v>781</v>
      </c>
      <c r="C565" s="42" t="s">
        <v>145</v>
      </c>
      <c r="D565" s="42" t="s">
        <v>772</v>
      </c>
      <c r="E565" s="44">
        <v>0.26883960000000001</v>
      </c>
      <c r="F565" s="45">
        <v>78.19</v>
      </c>
      <c r="G565" s="49">
        <f t="shared" si="1"/>
        <v>21.02</v>
      </c>
    </row>
    <row r="566" spans="1:7" ht="21" customHeight="1" x14ac:dyDescent="0.25">
      <c r="A566" s="42" t="s">
        <v>782</v>
      </c>
      <c r="B566" s="43" t="s">
        <v>783</v>
      </c>
      <c r="C566" s="42" t="s">
        <v>145</v>
      </c>
      <c r="D566" s="42" t="s">
        <v>772</v>
      </c>
      <c r="E566" s="44">
        <v>0.42170917000000002</v>
      </c>
      <c r="F566" s="45">
        <v>32.82</v>
      </c>
      <c r="G566" s="49">
        <f t="shared" si="1"/>
        <v>13.84</v>
      </c>
    </row>
    <row r="567" spans="1:7" ht="15" customHeight="1" x14ac:dyDescent="0.25">
      <c r="A567" s="28"/>
      <c r="B567" s="28"/>
      <c r="C567" s="28"/>
      <c r="D567" s="28"/>
      <c r="E567" s="83" t="s">
        <v>615</v>
      </c>
      <c r="F567" s="83"/>
      <c r="G567" s="50">
        <f>SUM(G560:G566)</f>
        <v>117.28999999999999</v>
      </c>
    </row>
    <row r="568" spans="1:7" ht="15" customHeight="1" x14ac:dyDescent="0.25">
      <c r="A568" s="28"/>
      <c r="B568" s="28"/>
      <c r="C568" s="28"/>
      <c r="D568" s="28"/>
      <c r="E568" s="78" t="s">
        <v>529</v>
      </c>
      <c r="F568" s="78"/>
      <c r="G568" s="51">
        <f>ROUND(SUM(G567),2)</f>
        <v>117.29</v>
      </c>
    </row>
    <row r="569" spans="1:7" ht="15" customHeight="1" x14ac:dyDescent="0.25">
      <c r="A569" s="28"/>
      <c r="B569" s="28"/>
      <c r="C569" s="28"/>
      <c r="D569" s="28"/>
      <c r="E569" s="78" t="s">
        <v>530</v>
      </c>
      <c r="F569" s="78"/>
      <c r="G569" s="51">
        <f>ROUND(SUM(G567),2)</f>
        <v>117.29</v>
      </c>
    </row>
    <row r="570" spans="1:7" ht="15" customHeight="1" x14ac:dyDescent="0.25">
      <c r="A570" s="28"/>
      <c r="B570" s="28"/>
      <c r="C570" s="28"/>
      <c r="D570" s="28"/>
      <c r="E570" s="78" t="s">
        <v>531</v>
      </c>
      <c r="F570" s="78"/>
      <c r="G570" s="51">
        <f>ROUND(G568*(1+(29.84/100)),2)</f>
        <v>152.29</v>
      </c>
    </row>
    <row r="571" spans="1:7" ht="15" customHeight="1" x14ac:dyDescent="0.25">
      <c r="A571" s="28"/>
      <c r="B571" s="28"/>
      <c r="C571" s="28"/>
      <c r="D571" s="28"/>
      <c r="E571" s="78" t="s">
        <v>729</v>
      </c>
      <c r="F571" s="78"/>
      <c r="G571" s="51">
        <v>2</v>
      </c>
    </row>
    <row r="572" spans="1:7" ht="9.9499999999999993" customHeight="1" x14ac:dyDescent="0.25">
      <c r="A572" s="28"/>
      <c r="B572" s="28"/>
      <c r="C572" s="28"/>
      <c r="D572" s="28"/>
      <c r="E572" s="84"/>
      <c r="F572" s="84"/>
      <c r="G572" s="84"/>
    </row>
    <row r="573" spans="1:7" ht="20.100000000000001" customHeight="1" x14ac:dyDescent="0.25">
      <c r="A573" s="85" t="s">
        <v>784</v>
      </c>
      <c r="B573" s="85"/>
      <c r="C573" s="85"/>
      <c r="D573" s="85"/>
      <c r="E573" s="85"/>
      <c r="F573" s="85"/>
      <c r="G573" s="85"/>
    </row>
    <row r="574" spans="1:7" ht="15" customHeight="1" x14ac:dyDescent="0.25">
      <c r="A574" s="82" t="s">
        <v>513</v>
      </c>
      <c r="B574" s="82"/>
      <c r="C574" s="47" t="s">
        <v>3</v>
      </c>
      <c r="D574" s="47" t="s">
        <v>4</v>
      </c>
      <c r="E574" s="47" t="s">
        <v>514</v>
      </c>
      <c r="F574" s="47" t="s">
        <v>515</v>
      </c>
      <c r="G574" s="48" t="s">
        <v>516</v>
      </c>
    </row>
    <row r="575" spans="1:7" ht="29.1" customHeight="1" x14ac:dyDescent="0.25">
      <c r="A575" s="42" t="s">
        <v>785</v>
      </c>
      <c r="B575" s="43" t="s">
        <v>786</v>
      </c>
      <c r="C575" s="42" t="s">
        <v>39</v>
      </c>
      <c r="D575" s="42" t="s">
        <v>89</v>
      </c>
      <c r="E575" s="44">
        <v>1.2434000000000001</v>
      </c>
      <c r="F575" s="45">
        <v>2.0099999999999998</v>
      </c>
      <c r="G575" s="49">
        <f>TRUNC(TRUNC(E575,8)*F575,2)</f>
        <v>2.4900000000000002</v>
      </c>
    </row>
    <row r="576" spans="1:7" ht="21" customHeight="1" x14ac:dyDescent="0.25">
      <c r="A576" s="42" t="s">
        <v>787</v>
      </c>
      <c r="B576" s="43" t="s">
        <v>788</v>
      </c>
      <c r="C576" s="42" t="s">
        <v>39</v>
      </c>
      <c r="D576" s="42" t="s">
        <v>22</v>
      </c>
      <c r="E576" s="44">
        <v>9.4000000000000004E-3</v>
      </c>
      <c r="F576" s="45">
        <v>5.77</v>
      </c>
      <c r="G576" s="49">
        <f>TRUNC(TRUNC(E576,8)*F576,2)</f>
        <v>0.05</v>
      </c>
    </row>
    <row r="577" spans="1:7" ht="15" customHeight="1" x14ac:dyDescent="0.25">
      <c r="A577" s="28"/>
      <c r="B577" s="28"/>
      <c r="C577" s="28"/>
      <c r="D577" s="28"/>
      <c r="E577" s="83" t="s">
        <v>528</v>
      </c>
      <c r="F577" s="83"/>
      <c r="G577" s="50">
        <f>SUM(G575:G576)</f>
        <v>2.54</v>
      </c>
    </row>
    <row r="578" spans="1:7" ht="15" customHeight="1" x14ac:dyDescent="0.25">
      <c r="A578" s="82" t="s">
        <v>534</v>
      </c>
      <c r="B578" s="82"/>
      <c r="C578" s="47" t="s">
        <v>3</v>
      </c>
      <c r="D578" s="47" t="s">
        <v>4</v>
      </c>
      <c r="E578" s="47" t="s">
        <v>514</v>
      </c>
      <c r="F578" s="47" t="s">
        <v>515</v>
      </c>
      <c r="G578" s="48" t="s">
        <v>516</v>
      </c>
    </row>
    <row r="579" spans="1:7" ht="21" customHeight="1" x14ac:dyDescent="0.25">
      <c r="A579" s="42" t="s">
        <v>718</v>
      </c>
      <c r="B579" s="43" t="s">
        <v>719</v>
      </c>
      <c r="C579" s="42" t="s">
        <v>39</v>
      </c>
      <c r="D579" s="42" t="s">
        <v>537</v>
      </c>
      <c r="E579" s="44">
        <v>2.2767059999999999E-2</v>
      </c>
      <c r="F579" s="45">
        <v>23.89</v>
      </c>
      <c r="G579" s="49">
        <f>TRUNC(TRUNC(E579,8)*F579,2)</f>
        <v>0.54</v>
      </c>
    </row>
    <row r="580" spans="1:7" ht="15" customHeight="1" x14ac:dyDescent="0.25">
      <c r="A580" s="42" t="s">
        <v>720</v>
      </c>
      <c r="B580" s="43" t="s">
        <v>721</v>
      </c>
      <c r="C580" s="42" t="s">
        <v>39</v>
      </c>
      <c r="D580" s="42" t="s">
        <v>537</v>
      </c>
      <c r="E580" s="44">
        <v>2.283191E-2</v>
      </c>
      <c r="F580" s="45">
        <v>28.27</v>
      </c>
      <c r="G580" s="49">
        <f>TRUNC(TRUNC(E580,8)*F580,2)</f>
        <v>0.64</v>
      </c>
    </row>
    <row r="581" spans="1:7" ht="18" customHeight="1" x14ac:dyDescent="0.25">
      <c r="A581" s="28"/>
      <c r="B581" s="28"/>
      <c r="C581" s="28"/>
      <c r="D581" s="28"/>
      <c r="E581" s="83" t="s">
        <v>541</v>
      </c>
      <c r="F581" s="83"/>
      <c r="G581" s="50">
        <f>SUM(G579:G580)</f>
        <v>1.1800000000000002</v>
      </c>
    </row>
    <row r="582" spans="1:7" ht="15" customHeight="1" x14ac:dyDescent="0.25">
      <c r="A582" s="28"/>
      <c r="B582" s="28"/>
      <c r="C582" s="28"/>
      <c r="D582" s="28"/>
      <c r="E582" s="78" t="s">
        <v>529</v>
      </c>
      <c r="F582" s="78"/>
      <c r="G582" s="51">
        <f>ROUND(SUM(G577,G581),2)</f>
        <v>3.72</v>
      </c>
    </row>
    <row r="583" spans="1:7" ht="15" customHeight="1" x14ac:dyDescent="0.25">
      <c r="A583" s="28"/>
      <c r="B583" s="28"/>
      <c r="C583" s="28"/>
      <c r="D583" s="28"/>
      <c r="E583" s="78" t="s">
        <v>530</v>
      </c>
      <c r="F583" s="78"/>
      <c r="G583" s="51">
        <f>ROUND(SUM(G577,G581),2)</f>
        <v>3.72</v>
      </c>
    </row>
    <row r="584" spans="1:7" ht="15" customHeight="1" x14ac:dyDescent="0.25">
      <c r="A584" s="28"/>
      <c r="B584" s="28"/>
      <c r="C584" s="28"/>
      <c r="D584" s="28"/>
      <c r="E584" s="78" t="s">
        <v>531</v>
      </c>
      <c r="F584" s="78"/>
      <c r="G584" s="51">
        <f>ROUND(G582*(1+(29.84/100)),2)</f>
        <v>4.83</v>
      </c>
    </row>
    <row r="585" spans="1:7" ht="15" customHeight="1" x14ac:dyDescent="0.25">
      <c r="A585" s="28"/>
      <c r="B585" s="28"/>
      <c r="C585" s="28"/>
      <c r="D585" s="28"/>
      <c r="E585" s="78" t="s">
        <v>677</v>
      </c>
      <c r="F585" s="78"/>
      <c r="G585" s="51">
        <v>2169.88</v>
      </c>
    </row>
    <row r="586" spans="1:7" ht="9.9499999999999993" customHeight="1" x14ac:dyDescent="0.25">
      <c r="A586" s="28"/>
      <c r="B586" s="28"/>
      <c r="C586" s="28"/>
      <c r="D586" s="28"/>
      <c r="E586" s="84"/>
      <c r="F586" s="84"/>
      <c r="G586" s="84"/>
    </row>
    <row r="587" spans="1:7" ht="20.100000000000001" customHeight="1" x14ac:dyDescent="0.25">
      <c r="A587" s="85" t="s">
        <v>789</v>
      </c>
      <c r="B587" s="85"/>
      <c r="C587" s="85"/>
      <c r="D587" s="85"/>
      <c r="E587" s="85"/>
      <c r="F587" s="85"/>
      <c r="G587" s="85"/>
    </row>
    <row r="588" spans="1:7" ht="15" customHeight="1" x14ac:dyDescent="0.25">
      <c r="A588" s="82" t="s">
        <v>513</v>
      </c>
      <c r="B588" s="82"/>
      <c r="C588" s="47" t="s">
        <v>3</v>
      </c>
      <c r="D588" s="47" t="s">
        <v>4</v>
      </c>
      <c r="E588" s="47" t="s">
        <v>514</v>
      </c>
      <c r="F588" s="47" t="s">
        <v>515</v>
      </c>
      <c r="G588" s="48" t="s">
        <v>516</v>
      </c>
    </row>
    <row r="589" spans="1:7" ht="29.1" customHeight="1" x14ac:dyDescent="0.25">
      <c r="A589" s="42" t="s">
        <v>790</v>
      </c>
      <c r="B589" s="43" t="s">
        <v>791</v>
      </c>
      <c r="C589" s="42" t="s">
        <v>39</v>
      </c>
      <c r="D589" s="42" t="s">
        <v>89</v>
      </c>
      <c r="E589" s="44">
        <v>1.2434000000000001</v>
      </c>
      <c r="F589" s="45">
        <v>3.33</v>
      </c>
      <c r="G589" s="49">
        <f>TRUNC(TRUNC(E589,8)*F589,2)</f>
        <v>4.1399999999999997</v>
      </c>
    </row>
    <row r="590" spans="1:7" ht="21" customHeight="1" x14ac:dyDescent="0.25">
      <c r="A590" s="42" t="s">
        <v>787</v>
      </c>
      <c r="B590" s="43" t="s">
        <v>788</v>
      </c>
      <c r="C590" s="42" t="s">
        <v>39</v>
      </c>
      <c r="D590" s="42" t="s">
        <v>22</v>
      </c>
      <c r="E590" s="44">
        <v>9.4000000000000004E-3</v>
      </c>
      <c r="F590" s="45">
        <v>5.77</v>
      </c>
      <c r="G590" s="49">
        <f>TRUNC(TRUNC(E590,8)*F590,2)</f>
        <v>0.05</v>
      </c>
    </row>
    <row r="591" spans="1:7" ht="15" customHeight="1" x14ac:dyDescent="0.25">
      <c r="A591" s="28"/>
      <c r="B591" s="28"/>
      <c r="C591" s="28"/>
      <c r="D591" s="28"/>
      <c r="E591" s="83" t="s">
        <v>528</v>
      </c>
      <c r="F591" s="83"/>
      <c r="G591" s="50">
        <f>SUM(G589:G590)</f>
        <v>4.1899999999999995</v>
      </c>
    </row>
    <row r="592" spans="1:7" ht="15" customHeight="1" x14ac:dyDescent="0.25">
      <c r="A592" s="82" t="s">
        <v>534</v>
      </c>
      <c r="B592" s="82"/>
      <c r="C592" s="47" t="s">
        <v>3</v>
      </c>
      <c r="D592" s="47" t="s">
        <v>4</v>
      </c>
      <c r="E592" s="47" t="s">
        <v>514</v>
      </c>
      <c r="F592" s="47" t="s">
        <v>515</v>
      </c>
      <c r="G592" s="48" t="s">
        <v>516</v>
      </c>
    </row>
    <row r="593" spans="1:7" ht="21" customHeight="1" x14ac:dyDescent="0.25">
      <c r="A593" s="42" t="s">
        <v>718</v>
      </c>
      <c r="B593" s="43" t="s">
        <v>719</v>
      </c>
      <c r="C593" s="42" t="s">
        <v>39</v>
      </c>
      <c r="D593" s="42" t="s">
        <v>537</v>
      </c>
      <c r="E593" s="44">
        <v>3.0492990000000001E-2</v>
      </c>
      <c r="F593" s="45">
        <v>23.89</v>
      </c>
      <c r="G593" s="49">
        <f>TRUNC(TRUNC(E593,8)*F593,2)</f>
        <v>0.72</v>
      </c>
    </row>
    <row r="594" spans="1:7" ht="15" customHeight="1" x14ac:dyDescent="0.25">
      <c r="A594" s="42" t="s">
        <v>720</v>
      </c>
      <c r="B594" s="43" t="s">
        <v>721</v>
      </c>
      <c r="C594" s="42" t="s">
        <v>39</v>
      </c>
      <c r="D594" s="42" t="s">
        <v>537</v>
      </c>
      <c r="E594" s="44">
        <v>3.0911569999999999E-2</v>
      </c>
      <c r="F594" s="45">
        <v>28.27</v>
      </c>
      <c r="G594" s="49">
        <f>TRUNC(TRUNC(E594,8)*F594,2)</f>
        <v>0.87</v>
      </c>
    </row>
    <row r="595" spans="1:7" ht="18" customHeight="1" x14ac:dyDescent="0.25">
      <c r="A595" s="28"/>
      <c r="B595" s="28"/>
      <c r="C595" s="28"/>
      <c r="D595" s="28"/>
      <c r="E595" s="83" t="s">
        <v>541</v>
      </c>
      <c r="F595" s="83"/>
      <c r="G595" s="50">
        <f>SUM(G593:G594)</f>
        <v>1.5899999999999999</v>
      </c>
    </row>
    <row r="596" spans="1:7" ht="15" customHeight="1" x14ac:dyDescent="0.25">
      <c r="A596" s="28"/>
      <c r="B596" s="28"/>
      <c r="C596" s="28"/>
      <c r="D596" s="28"/>
      <c r="E596" s="78" t="s">
        <v>529</v>
      </c>
      <c r="F596" s="78"/>
      <c r="G596" s="51">
        <f>ROUND(SUM(G591,G595),2)</f>
        <v>5.78</v>
      </c>
    </row>
    <row r="597" spans="1:7" ht="15" customHeight="1" x14ac:dyDescent="0.25">
      <c r="A597" s="28"/>
      <c r="B597" s="28"/>
      <c r="C597" s="28"/>
      <c r="D597" s="28"/>
      <c r="E597" s="78" t="s">
        <v>530</v>
      </c>
      <c r="F597" s="78"/>
      <c r="G597" s="51">
        <f>ROUND(SUM(G591,G595),2)</f>
        <v>5.78</v>
      </c>
    </row>
    <row r="598" spans="1:7" ht="15" customHeight="1" x14ac:dyDescent="0.25">
      <c r="A598" s="28"/>
      <c r="B598" s="28"/>
      <c r="C598" s="28"/>
      <c r="D598" s="28"/>
      <c r="E598" s="78" t="s">
        <v>531</v>
      </c>
      <c r="F598" s="78"/>
      <c r="G598" s="51">
        <f>ROUND(G596*(1+(29.84/100)),2)</f>
        <v>7.5</v>
      </c>
    </row>
    <row r="599" spans="1:7" ht="15" customHeight="1" x14ac:dyDescent="0.25">
      <c r="A599" s="28"/>
      <c r="B599" s="28"/>
      <c r="C599" s="28"/>
      <c r="D599" s="28"/>
      <c r="E599" s="78" t="s">
        <v>677</v>
      </c>
      <c r="F599" s="78"/>
      <c r="G599" s="51">
        <v>734.46</v>
      </c>
    </row>
    <row r="600" spans="1:7" ht="9.9499999999999993" customHeight="1" x14ac:dyDescent="0.25">
      <c r="A600" s="28"/>
      <c r="B600" s="28"/>
      <c r="C600" s="28"/>
      <c r="D600" s="28"/>
      <c r="E600" s="84"/>
      <c r="F600" s="84"/>
      <c r="G600" s="84"/>
    </row>
    <row r="601" spans="1:7" ht="20.100000000000001" customHeight="1" x14ac:dyDescent="0.25">
      <c r="A601" s="85" t="s">
        <v>792</v>
      </c>
      <c r="B601" s="85"/>
      <c r="C601" s="85"/>
      <c r="D601" s="85"/>
      <c r="E601" s="85"/>
      <c r="F601" s="85"/>
      <c r="G601" s="85"/>
    </row>
    <row r="602" spans="1:7" ht="15" customHeight="1" x14ac:dyDescent="0.25">
      <c r="A602" s="82" t="s">
        <v>513</v>
      </c>
      <c r="B602" s="82"/>
      <c r="C602" s="47" t="s">
        <v>3</v>
      </c>
      <c r="D602" s="47" t="s">
        <v>4</v>
      </c>
      <c r="E602" s="47" t="s">
        <v>514</v>
      </c>
      <c r="F602" s="47" t="s">
        <v>515</v>
      </c>
      <c r="G602" s="48" t="s">
        <v>516</v>
      </c>
    </row>
    <row r="603" spans="1:7" ht="38.1" customHeight="1" x14ac:dyDescent="0.25">
      <c r="A603" s="42" t="s">
        <v>793</v>
      </c>
      <c r="B603" s="43" t="s">
        <v>794</v>
      </c>
      <c r="C603" s="42" t="s">
        <v>39</v>
      </c>
      <c r="D603" s="42" t="s">
        <v>89</v>
      </c>
      <c r="E603" s="44">
        <v>1.2434000000000001</v>
      </c>
      <c r="F603" s="45">
        <v>13.9</v>
      </c>
      <c r="G603" s="49">
        <f>TRUNC(TRUNC(E603,8)*F603,2)</f>
        <v>17.28</v>
      </c>
    </row>
    <row r="604" spans="1:7" ht="21" customHeight="1" x14ac:dyDescent="0.25">
      <c r="A604" s="42" t="s">
        <v>787</v>
      </c>
      <c r="B604" s="43" t="s">
        <v>788</v>
      </c>
      <c r="C604" s="42" t="s">
        <v>39</v>
      </c>
      <c r="D604" s="42" t="s">
        <v>22</v>
      </c>
      <c r="E604" s="44">
        <v>9.4000000000000004E-3</v>
      </c>
      <c r="F604" s="45">
        <v>5.77</v>
      </c>
      <c r="G604" s="49">
        <f>TRUNC(TRUNC(E604,8)*F604,2)</f>
        <v>0.05</v>
      </c>
    </row>
    <row r="605" spans="1:7" ht="15" customHeight="1" x14ac:dyDescent="0.25">
      <c r="A605" s="28"/>
      <c r="B605" s="28"/>
      <c r="C605" s="28"/>
      <c r="D605" s="28"/>
      <c r="E605" s="83" t="s">
        <v>528</v>
      </c>
      <c r="F605" s="83"/>
      <c r="G605" s="50">
        <f>SUM(G603:G604)</f>
        <v>17.330000000000002</v>
      </c>
    </row>
    <row r="606" spans="1:7" ht="15" customHeight="1" x14ac:dyDescent="0.25">
      <c r="A606" s="82" t="s">
        <v>534</v>
      </c>
      <c r="B606" s="82"/>
      <c r="C606" s="47" t="s">
        <v>3</v>
      </c>
      <c r="D606" s="47" t="s">
        <v>4</v>
      </c>
      <c r="E606" s="47" t="s">
        <v>514</v>
      </c>
      <c r="F606" s="47" t="s">
        <v>515</v>
      </c>
      <c r="G606" s="48" t="s">
        <v>516</v>
      </c>
    </row>
    <row r="607" spans="1:7" ht="21" customHeight="1" x14ac:dyDescent="0.25">
      <c r="A607" s="42" t="s">
        <v>718</v>
      </c>
      <c r="B607" s="43" t="s">
        <v>719</v>
      </c>
      <c r="C607" s="42" t="s">
        <v>39</v>
      </c>
      <c r="D607" s="42" t="s">
        <v>537</v>
      </c>
      <c r="E607" s="44">
        <v>8.9429289999999995E-2</v>
      </c>
      <c r="F607" s="45">
        <v>23.89</v>
      </c>
      <c r="G607" s="49">
        <f>TRUNC(TRUNC(E607,8)*F607,2)</f>
        <v>2.13</v>
      </c>
    </row>
    <row r="608" spans="1:7" ht="15" customHeight="1" x14ac:dyDescent="0.25">
      <c r="A608" s="42" t="s">
        <v>720</v>
      </c>
      <c r="B608" s="43" t="s">
        <v>721</v>
      </c>
      <c r="C608" s="42" t="s">
        <v>39</v>
      </c>
      <c r="D608" s="42" t="s">
        <v>537</v>
      </c>
      <c r="E608" s="44">
        <v>8.949414E-2</v>
      </c>
      <c r="F608" s="45">
        <v>28.27</v>
      </c>
      <c r="G608" s="49">
        <f>TRUNC(TRUNC(E608,8)*F608,2)</f>
        <v>2.52</v>
      </c>
    </row>
    <row r="609" spans="1:7" ht="18" customHeight="1" x14ac:dyDescent="0.25">
      <c r="A609" s="28"/>
      <c r="B609" s="28"/>
      <c r="C609" s="28"/>
      <c r="D609" s="28"/>
      <c r="E609" s="83" t="s">
        <v>541</v>
      </c>
      <c r="F609" s="83"/>
      <c r="G609" s="50">
        <f>SUM(G607:G608)</f>
        <v>4.6500000000000004</v>
      </c>
    </row>
    <row r="610" spans="1:7" ht="15" customHeight="1" x14ac:dyDescent="0.25">
      <c r="A610" s="28"/>
      <c r="B610" s="28"/>
      <c r="C610" s="28"/>
      <c r="D610" s="28"/>
      <c r="E610" s="78" t="s">
        <v>529</v>
      </c>
      <c r="F610" s="78"/>
      <c r="G610" s="51">
        <f>ROUND(SUM(G605,G609),2)</f>
        <v>21.98</v>
      </c>
    </row>
    <row r="611" spans="1:7" ht="15" customHeight="1" x14ac:dyDescent="0.25">
      <c r="A611" s="28"/>
      <c r="B611" s="28"/>
      <c r="C611" s="28"/>
      <c r="D611" s="28"/>
      <c r="E611" s="78" t="s">
        <v>530</v>
      </c>
      <c r="F611" s="78"/>
      <c r="G611" s="51">
        <f>ROUND(SUM(G605,G609),2)</f>
        <v>21.98</v>
      </c>
    </row>
    <row r="612" spans="1:7" ht="15" customHeight="1" x14ac:dyDescent="0.25">
      <c r="A612" s="28"/>
      <c r="B612" s="28"/>
      <c r="C612" s="28"/>
      <c r="D612" s="28"/>
      <c r="E612" s="78" t="s">
        <v>531</v>
      </c>
      <c r="F612" s="78"/>
      <c r="G612" s="51">
        <f>ROUND(G610*(1+(29.84/100)),2)</f>
        <v>28.54</v>
      </c>
    </row>
    <row r="613" spans="1:7" ht="15" customHeight="1" x14ac:dyDescent="0.25">
      <c r="A613" s="28"/>
      <c r="B613" s="28"/>
      <c r="C613" s="28"/>
      <c r="D613" s="28"/>
      <c r="E613" s="78" t="s">
        <v>677</v>
      </c>
      <c r="F613" s="78"/>
      <c r="G613" s="51">
        <v>18.72</v>
      </c>
    </row>
    <row r="614" spans="1:7" ht="9.9499999999999993" customHeight="1" x14ac:dyDescent="0.25">
      <c r="A614" s="28"/>
      <c r="B614" s="28"/>
      <c r="C614" s="28"/>
      <c r="D614" s="28"/>
      <c r="E614" s="84"/>
      <c r="F614" s="84"/>
      <c r="G614" s="84"/>
    </row>
    <row r="615" spans="1:7" ht="20.100000000000001" customHeight="1" x14ac:dyDescent="0.25">
      <c r="A615" s="85" t="s">
        <v>795</v>
      </c>
      <c r="B615" s="85"/>
      <c r="C615" s="85"/>
      <c r="D615" s="85"/>
      <c r="E615" s="85"/>
      <c r="F615" s="85"/>
      <c r="G615" s="85"/>
    </row>
    <row r="616" spans="1:7" ht="15" customHeight="1" x14ac:dyDescent="0.25">
      <c r="A616" s="82" t="s">
        <v>513</v>
      </c>
      <c r="B616" s="82"/>
      <c r="C616" s="47" t="s">
        <v>3</v>
      </c>
      <c r="D616" s="47" t="s">
        <v>4</v>
      </c>
      <c r="E616" s="47" t="s">
        <v>514</v>
      </c>
      <c r="F616" s="47" t="s">
        <v>515</v>
      </c>
      <c r="G616" s="48" t="s">
        <v>516</v>
      </c>
    </row>
    <row r="617" spans="1:7" ht="38.1" customHeight="1" x14ac:dyDescent="0.25">
      <c r="A617" s="42" t="s">
        <v>796</v>
      </c>
      <c r="B617" s="43" t="s">
        <v>797</v>
      </c>
      <c r="C617" s="42" t="s">
        <v>39</v>
      </c>
      <c r="D617" s="42" t="s">
        <v>89</v>
      </c>
      <c r="E617" s="44">
        <v>1.0401</v>
      </c>
      <c r="F617" s="45">
        <v>21.55</v>
      </c>
      <c r="G617" s="49">
        <f>TRUNC(TRUNC(E617,8)*F617,2)</f>
        <v>22.41</v>
      </c>
    </row>
    <row r="618" spans="1:7" ht="15" customHeight="1" x14ac:dyDescent="0.25">
      <c r="A618" s="28"/>
      <c r="B618" s="28"/>
      <c r="C618" s="28"/>
      <c r="D618" s="28"/>
      <c r="E618" s="83" t="s">
        <v>528</v>
      </c>
      <c r="F618" s="83"/>
      <c r="G618" s="50">
        <f>SUM(G617:G617)</f>
        <v>22.41</v>
      </c>
    </row>
    <row r="619" spans="1:7" ht="15" customHeight="1" x14ac:dyDescent="0.25">
      <c r="A619" s="82" t="s">
        <v>534</v>
      </c>
      <c r="B619" s="82"/>
      <c r="C619" s="47" t="s">
        <v>3</v>
      </c>
      <c r="D619" s="47" t="s">
        <v>4</v>
      </c>
      <c r="E619" s="47" t="s">
        <v>514</v>
      </c>
      <c r="F619" s="47" t="s">
        <v>515</v>
      </c>
      <c r="G619" s="48" t="s">
        <v>516</v>
      </c>
    </row>
    <row r="620" spans="1:7" ht="15" customHeight="1" x14ac:dyDescent="0.25">
      <c r="A620" s="42" t="s">
        <v>720</v>
      </c>
      <c r="B620" s="43" t="s">
        <v>721</v>
      </c>
      <c r="C620" s="42" t="s">
        <v>39</v>
      </c>
      <c r="D620" s="42" t="s">
        <v>537</v>
      </c>
      <c r="E620" s="44">
        <v>2.5449800000000001E-3</v>
      </c>
      <c r="F620" s="45">
        <v>28.27</v>
      </c>
      <c r="G620" s="49">
        <f>TRUNC(TRUNC(E620,8)*F620,2)</f>
        <v>7.0000000000000007E-2</v>
      </c>
    </row>
    <row r="621" spans="1:7" ht="18" customHeight="1" x14ac:dyDescent="0.25">
      <c r="A621" s="28"/>
      <c r="B621" s="28"/>
      <c r="C621" s="28"/>
      <c r="D621" s="28"/>
      <c r="E621" s="83" t="s">
        <v>541</v>
      </c>
      <c r="F621" s="83"/>
      <c r="G621" s="50">
        <f>SUM(G620:G620)</f>
        <v>7.0000000000000007E-2</v>
      </c>
    </row>
    <row r="622" spans="1:7" ht="15" customHeight="1" x14ac:dyDescent="0.25">
      <c r="A622" s="28"/>
      <c r="B622" s="28"/>
      <c r="C622" s="28"/>
      <c r="D622" s="28"/>
      <c r="E622" s="78" t="s">
        <v>529</v>
      </c>
      <c r="F622" s="78"/>
      <c r="G622" s="51">
        <f>ROUND(SUM(G618,G621),2)</f>
        <v>22.48</v>
      </c>
    </row>
    <row r="623" spans="1:7" ht="15" customHeight="1" x14ac:dyDescent="0.25">
      <c r="A623" s="28"/>
      <c r="B623" s="28"/>
      <c r="C623" s="28"/>
      <c r="D623" s="28"/>
      <c r="E623" s="78" t="s">
        <v>530</v>
      </c>
      <c r="F623" s="78"/>
      <c r="G623" s="51">
        <f>ROUND(SUM(G618,G621),2)</f>
        <v>22.48</v>
      </c>
    </row>
    <row r="624" spans="1:7" ht="15" customHeight="1" x14ac:dyDescent="0.25">
      <c r="A624" s="28"/>
      <c r="B624" s="28"/>
      <c r="C624" s="28"/>
      <c r="D624" s="28"/>
      <c r="E624" s="78" t="s">
        <v>531</v>
      </c>
      <c r="F624" s="78"/>
      <c r="G624" s="51">
        <f>ROUND(G622*(1+(29.84/100)),2)</f>
        <v>29.19</v>
      </c>
    </row>
    <row r="625" spans="1:7" ht="15" customHeight="1" x14ac:dyDescent="0.25">
      <c r="A625" s="28"/>
      <c r="B625" s="28"/>
      <c r="C625" s="28"/>
      <c r="D625" s="28"/>
      <c r="E625" s="78" t="s">
        <v>677</v>
      </c>
      <c r="F625" s="78"/>
      <c r="G625" s="51">
        <v>56.16</v>
      </c>
    </row>
    <row r="626" spans="1:7" ht="9.9499999999999993" customHeight="1" x14ac:dyDescent="0.25">
      <c r="A626" s="28"/>
      <c r="B626" s="28"/>
      <c r="C626" s="28"/>
      <c r="D626" s="28"/>
      <c r="E626" s="84"/>
      <c r="F626" s="84"/>
      <c r="G626" s="84"/>
    </row>
    <row r="627" spans="1:7" ht="20.100000000000001" customHeight="1" x14ac:dyDescent="0.25">
      <c r="A627" s="85" t="s">
        <v>798</v>
      </c>
      <c r="B627" s="85"/>
      <c r="C627" s="85"/>
      <c r="D627" s="85"/>
      <c r="E627" s="85"/>
      <c r="F627" s="85"/>
      <c r="G627" s="85"/>
    </row>
    <row r="628" spans="1:7" ht="15" customHeight="1" x14ac:dyDescent="0.25">
      <c r="A628" s="82" t="s">
        <v>611</v>
      </c>
      <c r="B628" s="82"/>
      <c r="C628" s="47" t="s">
        <v>3</v>
      </c>
      <c r="D628" s="47" t="s">
        <v>4</v>
      </c>
      <c r="E628" s="47" t="s">
        <v>514</v>
      </c>
      <c r="F628" s="47" t="s">
        <v>515</v>
      </c>
      <c r="G628" s="48" t="s">
        <v>516</v>
      </c>
    </row>
    <row r="629" spans="1:7" ht="29.1" customHeight="1" x14ac:dyDescent="0.25">
      <c r="A629" s="42" t="s">
        <v>799</v>
      </c>
      <c r="B629" s="43" t="s">
        <v>800</v>
      </c>
      <c r="C629" s="42" t="s">
        <v>39</v>
      </c>
      <c r="D629" s="42" t="s">
        <v>22</v>
      </c>
      <c r="E629" s="44">
        <v>0.85983642000000005</v>
      </c>
      <c r="F629" s="45">
        <v>10.050000000000001</v>
      </c>
      <c r="G629" s="49">
        <f>TRUNC(TRUNC(E629,8)*F629,2)</f>
        <v>8.64</v>
      </c>
    </row>
    <row r="630" spans="1:7" ht="29.1" customHeight="1" x14ac:dyDescent="0.25">
      <c r="A630" s="42" t="s">
        <v>801</v>
      </c>
      <c r="B630" s="43" t="s">
        <v>802</v>
      </c>
      <c r="C630" s="42" t="s">
        <v>39</v>
      </c>
      <c r="D630" s="42" t="s">
        <v>22</v>
      </c>
      <c r="E630" s="44">
        <v>0.85983642000000005</v>
      </c>
      <c r="F630" s="45">
        <v>33.97</v>
      </c>
      <c r="G630" s="49">
        <f>TRUNC(TRUNC(E630,8)*F630,2)</f>
        <v>29.2</v>
      </c>
    </row>
    <row r="631" spans="1:7" ht="15" customHeight="1" x14ac:dyDescent="0.25">
      <c r="A631" s="28"/>
      <c r="B631" s="28"/>
      <c r="C631" s="28"/>
      <c r="D631" s="28"/>
      <c r="E631" s="83" t="s">
        <v>615</v>
      </c>
      <c r="F631" s="83"/>
      <c r="G631" s="50">
        <f>SUM(G629:G630)</f>
        <v>37.840000000000003</v>
      </c>
    </row>
    <row r="632" spans="1:7" ht="15" customHeight="1" x14ac:dyDescent="0.25">
      <c r="A632" s="28"/>
      <c r="B632" s="28"/>
      <c r="C632" s="28"/>
      <c r="D632" s="28"/>
      <c r="E632" s="78" t="s">
        <v>529</v>
      </c>
      <c r="F632" s="78"/>
      <c r="G632" s="51">
        <f>ROUND(SUM(G631),2)</f>
        <v>37.840000000000003</v>
      </c>
    </row>
    <row r="633" spans="1:7" ht="15" customHeight="1" x14ac:dyDescent="0.25">
      <c r="A633" s="28"/>
      <c r="B633" s="28"/>
      <c r="C633" s="28"/>
      <c r="D633" s="28"/>
      <c r="E633" s="78" t="s">
        <v>530</v>
      </c>
      <c r="F633" s="78"/>
      <c r="G633" s="51">
        <f>ROUND(SUM(G631),2)</f>
        <v>37.840000000000003</v>
      </c>
    </row>
    <row r="634" spans="1:7" ht="15" customHeight="1" x14ac:dyDescent="0.25">
      <c r="A634" s="28"/>
      <c r="B634" s="28"/>
      <c r="C634" s="28"/>
      <c r="D634" s="28"/>
      <c r="E634" s="78" t="s">
        <v>531</v>
      </c>
      <c r="F634" s="78"/>
      <c r="G634" s="51">
        <f>ROUND(G632*(1+(29.84/100)),2)</f>
        <v>49.13</v>
      </c>
    </row>
    <row r="635" spans="1:7" ht="15" customHeight="1" x14ac:dyDescent="0.25">
      <c r="A635" s="28"/>
      <c r="B635" s="28"/>
      <c r="C635" s="28"/>
      <c r="D635" s="28"/>
      <c r="E635" s="78" t="s">
        <v>542</v>
      </c>
      <c r="F635" s="78"/>
      <c r="G635" s="51">
        <v>16</v>
      </c>
    </row>
    <row r="636" spans="1:7" ht="9.9499999999999993" customHeight="1" x14ac:dyDescent="0.25">
      <c r="A636" s="28"/>
      <c r="B636" s="28"/>
      <c r="C636" s="28"/>
      <c r="D636" s="28"/>
      <c r="E636" s="84"/>
      <c r="F636" s="84"/>
      <c r="G636" s="84"/>
    </row>
    <row r="637" spans="1:7" ht="20.100000000000001" customHeight="1" x14ac:dyDescent="0.25">
      <c r="A637" s="85" t="s">
        <v>803</v>
      </c>
      <c r="B637" s="85"/>
      <c r="C637" s="85"/>
      <c r="D637" s="85"/>
      <c r="E637" s="85"/>
      <c r="F637" s="85"/>
      <c r="G637" s="85"/>
    </row>
    <row r="638" spans="1:7" ht="15" customHeight="1" x14ac:dyDescent="0.25">
      <c r="A638" s="82" t="s">
        <v>611</v>
      </c>
      <c r="B638" s="82"/>
      <c r="C638" s="47" t="s">
        <v>3</v>
      </c>
      <c r="D638" s="47" t="s">
        <v>4</v>
      </c>
      <c r="E638" s="47" t="s">
        <v>514</v>
      </c>
      <c r="F638" s="47" t="s">
        <v>515</v>
      </c>
      <c r="G638" s="48" t="s">
        <v>516</v>
      </c>
    </row>
    <row r="639" spans="1:7" ht="29.1" customHeight="1" x14ac:dyDescent="0.25">
      <c r="A639" s="42" t="s">
        <v>799</v>
      </c>
      <c r="B639" s="43" t="s">
        <v>800</v>
      </c>
      <c r="C639" s="42" t="s">
        <v>39</v>
      </c>
      <c r="D639" s="42" t="s">
        <v>22</v>
      </c>
      <c r="E639" s="44">
        <v>0.83185010999999998</v>
      </c>
      <c r="F639" s="45">
        <v>10.050000000000001</v>
      </c>
      <c r="G639" s="49">
        <f>TRUNC(TRUNC(E639,8)*F639,2)</f>
        <v>8.36</v>
      </c>
    </row>
    <row r="640" spans="1:7" ht="29.1" customHeight="1" x14ac:dyDescent="0.25">
      <c r="A640" s="42" t="s">
        <v>804</v>
      </c>
      <c r="B640" s="43" t="s">
        <v>805</v>
      </c>
      <c r="C640" s="42" t="s">
        <v>39</v>
      </c>
      <c r="D640" s="42" t="s">
        <v>22</v>
      </c>
      <c r="E640" s="44">
        <v>0.83185010999999998</v>
      </c>
      <c r="F640" s="45">
        <v>32.65</v>
      </c>
      <c r="G640" s="49">
        <f>TRUNC(TRUNC(E640,8)*F640,2)</f>
        <v>27.15</v>
      </c>
    </row>
    <row r="641" spans="1:7" ht="15" customHeight="1" x14ac:dyDescent="0.25">
      <c r="A641" s="28"/>
      <c r="B641" s="28"/>
      <c r="C641" s="28"/>
      <c r="D641" s="28"/>
      <c r="E641" s="83" t="s">
        <v>615</v>
      </c>
      <c r="F641" s="83"/>
      <c r="G641" s="50">
        <f>SUM(G639:G640)</f>
        <v>35.51</v>
      </c>
    </row>
    <row r="642" spans="1:7" ht="15" customHeight="1" x14ac:dyDescent="0.25">
      <c r="A642" s="28"/>
      <c r="B642" s="28"/>
      <c r="C642" s="28"/>
      <c r="D642" s="28"/>
      <c r="E642" s="78" t="s">
        <v>529</v>
      </c>
      <c r="F642" s="78"/>
      <c r="G642" s="51">
        <f>ROUND(SUM(G641),2)</f>
        <v>35.51</v>
      </c>
    </row>
    <row r="643" spans="1:7" ht="15" customHeight="1" x14ac:dyDescent="0.25">
      <c r="A643" s="28"/>
      <c r="B643" s="28"/>
      <c r="C643" s="28"/>
      <c r="D643" s="28"/>
      <c r="E643" s="78" t="s">
        <v>530</v>
      </c>
      <c r="F643" s="78"/>
      <c r="G643" s="51">
        <f>ROUND(SUM(G641),2)</f>
        <v>35.51</v>
      </c>
    </row>
    <row r="644" spans="1:7" ht="15" customHeight="1" x14ac:dyDescent="0.25">
      <c r="A644" s="28"/>
      <c r="B644" s="28"/>
      <c r="C644" s="28"/>
      <c r="D644" s="28"/>
      <c r="E644" s="78" t="s">
        <v>531</v>
      </c>
      <c r="F644" s="78"/>
      <c r="G644" s="51">
        <f>ROUND(G642*(1+(29.84/100)),2)</f>
        <v>46.11</v>
      </c>
    </row>
    <row r="645" spans="1:7" ht="15" customHeight="1" x14ac:dyDescent="0.25">
      <c r="A645" s="28"/>
      <c r="B645" s="28"/>
      <c r="C645" s="28"/>
      <c r="D645" s="28"/>
      <c r="E645" s="78" t="s">
        <v>542</v>
      </c>
      <c r="F645" s="78"/>
      <c r="G645" s="51">
        <v>8</v>
      </c>
    </row>
    <row r="646" spans="1:7" ht="9.9499999999999993" customHeight="1" x14ac:dyDescent="0.25">
      <c r="A646" s="28"/>
      <c r="B646" s="28"/>
      <c r="C646" s="28"/>
      <c r="D646" s="28"/>
      <c r="E646" s="84"/>
      <c r="F646" s="84"/>
      <c r="G646" s="84"/>
    </row>
    <row r="647" spans="1:7" ht="20.100000000000001" customHeight="1" x14ac:dyDescent="0.25">
      <c r="A647" s="85" t="s">
        <v>806</v>
      </c>
      <c r="B647" s="85"/>
      <c r="C647" s="85"/>
      <c r="D647" s="85"/>
      <c r="E647" s="85"/>
      <c r="F647" s="85"/>
      <c r="G647" s="85"/>
    </row>
    <row r="648" spans="1:7" ht="15" customHeight="1" x14ac:dyDescent="0.25">
      <c r="A648" s="82" t="s">
        <v>611</v>
      </c>
      <c r="B648" s="82"/>
      <c r="C648" s="47" t="s">
        <v>3</v>
      </c>
      <c r="D648" s="47" t="s">
        <v>4</v>
      </c>
      <c r="E648" s="47" t="s">
        <v>514</v>
      </c>
      <c r="F648" s="47" t="s">
        <v>515</v>
      </c>
      <c r="G648" s="48" t="s">
        <v>516</v>
      </c>
    </row>
    <row r="649" spans="1:7" ht="29.1" customHeight="1" x14ac:dyDescent="0.25">
      <c r="A649" s="42" t="s">
        <v>807</v>
      </c>
      <c r="B649" s="43" t="s">
        <v>808</v>
      </c>
      <c r="C649" s="42" t="s">
        <v>39</v>
      </c>
      <c r="D649" s="42" t="s">
        <v>22</v>
      </c>
      <c r="E649" s="44">
        <v>0.85857859000000003</v>
      </c>
      <c r="F649" s="45">
        <v>45.67</v>
      </c>
      <c r="G649" s="49">
        <f>TRUNC(TRUNC(E649,8)*F649,2)</f>
        <v>39.21</v>
      </c>
    </row>
    <row r="650" spans="1:7" ht="29.1" customHeight="1" x14ac:dyDescent="0.25">
      <c r="A650" s="42" t="s">
        <v>799</v>
      </c>
      <c r="B650" s="43" t="s">
        <v>800</v>
      </c>
      <c r="C650" s="42" t="s">
        <v>39</v>
      </c>
      <c r="D650" s="42" t="s">
        <v>22</v>
      </c>
      <c r="E650" s="44">
        <v>0.85857859000000003</v>
      </c>
      <c r="F650" s="45">
        <v>10.050000000000001</v>
      </c>
      <c r="G650" s="49">
        <f>TRUNC(TRUNC(E650,8)*F650,2)</f>
        <v>8.6199999999999992</v>
      </c>
    </row>
    <row r="651" spans="1:7" ht="15" customHeight="1" x14ac:dyDescent="0.25">
      <c r="A651" s="28"/>
      <c r="B651" s="28"/>
      <c r="C651" s="28"/>
      <c r="D651" s="28"/>
      <c r="E651" s="83" t="s">
        <v>615</v>
      </c>
      <c r="F651" s="83"/>
      <c r="G651" s="50">
        <f>SUM(G649:G650)</f>
        <v>47.83</v>
      </c>
    </row>
    <row r="652" spans="1:7" ht="15" customHeight="1" x14ac:dyDescent="0.25">
      <c r="A652" s="28"/>
      <c r="B652" s="28"/>
      <c r="C652" s="28"/>
      <c r="D652" s="28"/>
      <c r="E652" s="78" t="s">
        <v>529</v>
      </c>
      <c r="F652" s="78"/>
      <c r="G652" s="51">
        <f>ROUND(SUM(G651),2)</f>
        <v>47.83</v>
      </c>
    </row>
    <row r="653" spans="1:7" ht="15" customHeight="1" x14ac:dyDescent="0.25">
      <c r="A653" s="28"/>
      <c r="B653" s="28"/>
      <c r="C653" s="28"/>
      <c r="D653" s="28"/>
      <c r="E653" s="78" t="s">
        <v>530</v>
      </c>
      <c r="F653" s="78"/>
      <c r="G653" s="51">
        <f>ROUND(SUM(G651),2)</f>
        <v>47.83</v>
      </c>
    </row>
    <row r="654" spans="1:7" ht="15" customHeight="1" x14ac:dyDescent="0.25">
      <c r="A654" s="28"/>
      <c r="B654" s="28"/>
      <c r="C654" s="28"/>
      <c r="D654" s="28"/>
      <c r="E654" s="78" t="s">
        <v>531</v>
      </c>
      <c r="F654" s="78"/>
      <c r="G654" s="51">
        <f>ROUND(G652*(1+(29.84/100)),2)</f>
        <v>62.1</v>
      </c>
    </row>
    <row r="655" spans="1:7" ht="15" customHeight="1" x14ac:dyDescent="0.25">
      <c r="A655" s="28"/>
      <c r="B655" s="28"/>
      <c r="C655" s="28"/>
      <c r="D655" s="28"/>
      <c r="E655" s="78" t="s">
        <v>542</v>
      </c>
      <c r="F655" s="78"/>
      <c r="G655" s="51">
        <v>14</v>
      </c>
    </row>
    <row r="656" spans="1:7" ht="9.9499999999999993" customHeight="1" x14ac:dyDescent="0.25">
      <c r="A656" s="28"/>
      <c r="B656" s="28"/>
      <c r="C656" s="28"/>
      <c r="D656" s="28"/>
      <c r="E656" s="84"/>
      <c r="F656" s="84"/>
      <c r="G656" s="84"/>
    </row>
    <row r="657" spans="1:7" ht="20.100000000000001" customHeight="1" x14ac:dyDescent="0.25">
      <c r="A657" s="85" t="s">
        <v>809</v>
      </c>
      <c r="B657" s="85"/>
      <c r="C657" s="85"/>
      <c r="D657" s="85"/>
      <c r="E657" s="85"/>
      <c r="F657" s="85"/>
      <c r="G657" s="85"/>
    </row>
    <row r="658" spans="1:7" ht="15" customHeight="1" x14ac:dyDescent="0.25">
      <c r="A658" s="82" t="s">
        <v>513</v>
      </c>
      <c r="B658" s="82"/>
      <c r="C658" s="47" t="s">
        <v>3</v>
      </c>
      <c r="D658" s="47" t="s">
        <v>4</v>
      </c>
      <c r="E658" s="47" t="s">
        <v>514</v>
      </c>
      <c r="F658" s="47" t="s">
        <v>515</v>
      </c>
      <c r="G658" s="48" t="s">
        <v>516</v>
      </c>
    </row>
    <row r="659" spans="1:7" ht="15" customHeight="1" x14ac:dyDescent="0.25">
      <c r="A659" s="42" t="s">
        <v>810</v>
      </c>
      <c r="B659" s="43" t="s">
        <v>811</v>
      </c>
      <c r="C659" s="42" t="s">
        <v>16</v>
      </c>
      <c r="D659" s="42" t="s">
        <v>138</v>
      </c>
      <c r="E659" s="44">
        <v>1</v>
      </c>
      <c r="F659" s="45">
        <v>234.42</v>
      </c>
      <c r="G659" s="49">
        <f>TRUNC(TRUNC(E659,8)*F659,2)</f>
        <v>234.42</v>
      </c>
    </row>
    <row r="660" spans="1:7" ht="15" customHeight="1" x14ac:dyDescent="0.25">
      <c r="A660" s="28"/>
      <c r="B660" s="28"/>
      <c r="C660" s="28"/>
      <c r="D660" s="28"/>
      <c r="E660" s="83" t="s">
        <v>528</v>
      </c>
      <c r="F660" s="83"/>
      <c r="G660" s="50">
        <f>SUM(G659:G659)</f>
        <v>234.42</v>
      </c>
    </row>
    <row r="661" spans="1:7" ht="15" customHeight="1" x14ac:dyDescent="0.25">
      <c r="A661" s="82" t="s">
        <v>534</v>
      </c>
      <c r="B661" s="82"/>
      <c r="C661" s="47" t="s">
        <v>3</v>
      </c>
      <c r="D661" s="47" t="s">
        <v>4</v>
      </c>
      <c r="E661" s="47" t="s">
        <v>514</v>
      </c>
      <c r="F661" s="47" t="s">
        <v>515</v>
      </c>
      <c r="G661" s="48" t="s">
        <v>516</v>
      </c>
    </row>
    <row r="662" spans="1:7" ht="21" customHeight="1" x14ac:dyDescent="0.25">
      <c r="A662" s="42" t="s">
        <v>727</v>
      </c>
      <c r="B662" s="43" t="s">
        <v>719</v>
      </c>
      <c r="C662" s="42" t="s">
        <v>16</v>
      </c>
      <c r="D662" s="42" t="s">
        <v>553</v>
      </c>
      <c r="E662" s="44">
        <v>0.6</v>
      </c>
      <c r="F662" s="45">
        <v>23.2</v>
      </c>
      <c r="G662" s="49">
        <f>TRUNC(TRUNC(E662,8)*F662,2)</f>
        <v>13.92</v>
      </c>
    </row>
    <row r="663" spans="1:7" ht="15" customHeight="1" x14ac:dyDescent="0.25">
      <c r="A663" s="42" t="s">
        <v>728</v>
      </c>
      <c r="B663" s="43" t="s">
        <v>721</v>
      </c>
      <c r="C663" s="42" t="s">
        <v>16</v>
      </c>
      <c r="D663" s="42" t="s">
        <v>553</v>
      </c>
      <c r="E663" s="44">
        <v>0.7</v>
      </c>
      <c r="F663" s="45">
        <v>28.29</v>
      </c>
      <c r="G663" s="49">
        <f>TRUNC(TRUNC(E663,8)*F663,2)</f>
        <v>19.8</v>
      </c>
    </row>
    <row r="664" spans="1:7" ht="18" customHeight="1" x14ac:dyDescent="0.25">
      <c r="A664" s="28"/>
      <c r="B664" s="28"/>
      <c r="C664" s="28"/>
      <c r="D664" s="28"/>
      <c r="E664" s="83" t="s">
        <v>541</v>
      </c>
      <c r="F664" s="83"/>
      <c r="G664" s="50">
        <f>SUM(G662:G663)</f>
        <v>33.72</v>
      </c>
    </row>
    <row r="665" spans="1:7" ht="15" customHeight="1" x14ac:dyDescent="0.25">
      <c r="A665" s="28"/>
      <c r="B665" s="28"/>
      <c r="C665" s="28"/>
      <c r="D665" s="28"/>
      <c r="E665" s="78" t="s">
        <v>529</v>
      </c>
      <c r="F665" s="78"/>
      <c r="G665" s="51">
        <f>ROUND(SUM(G660,G664),2)</f>
        <v>268.14</v>
      </c>
    </row>
    <row r="666" spans="1:7" ht="15" customHeight="1" x14ac:dyDescent="0.25">
      <c r="A666" s="28"/>
      <c r="B666" s="28"/>
      <c r="C666" s="28"/>
      <c r="D666" s="28"/>
      <c r="E666" s="78" t="s">
        <v>530</v>
      </c>
      <c r="F666" s="78"/>
      <c r="G666" s="51">
        <f>ROUND(SUM(G660,G664),2)</f>
        <v>268.14</v>
      </c>
    </row>
    <row r="667" spans="1:7" ht="15" customHeight="1" x14ac:dyDescent="0.25">
      <c r="A667" s="28"/>
      <c r="B667" s="28"/>
      <c r="C667" s="28"/>
      <c r="D667" s="28"/>
      <c r="E667" s="78" t="s">
        <v>531</v>
      </c>
      <c r="F667" s="78"/>
      <c r="G667" s="51">
        <f>ROUND(G665*(1+(29.84/100)),2)</f>
        <v>348.15</v>
      </c>
    </row>
    <row r="668" spans="1:7" ht="15" customHeight="1" x14ac:dyDescent="0.25">
      <c r="A668" s="28"/>
      <c r="B668" s="28"/>
      <c r="C668" s="28"/>
      <c r="D668" s="28"/>
      <c r="E668" s="78" t="s">
        <v>729</v>
      </c>
      <c r="F668" s="78"/>
      <c r="G668" s="51">
        <v>32</v>
      </c>
    </row>
    <row r="669" spans="1:7" ht="9.9499999999999993" customHeight="1" x14ac:dyDescent="0.25">
      <c r="A669" s="28"/>
      <c r="B669" s="28"/>
      <c r="C669" s="28"/>
      <c r="D669" s="28"/>
      <c r="E669" s="84"/>
      <c r="F669" s="84"/>
      <c r="G669" s="84"/>
    </row>
    <row r="670" spans="1:7" ht="20.100000000000001" customHeight="1" x14ac:dyDescent="0.25">
      <c r="A670" s="85" t="s">
        <v>812</v>
      </c>
      <c r="B670" s="85"/>
      <c r="C670" s="85"/>
      <c r="D670" s="85"/>
      <c r="E670" s="85"/>
      <c r="F670" s="85"/>
      <c r="G670" s="85"/>
    </row>
    <row r="671" spans="1:7" ht="15" customHeight="1" x14ac:dyDescent="0.25">
      <c r="A671" s="82" t="s">
        <v>513</v>
      </c>
      <c r="B671" s="82"/>
      <c r="C671" s="47" t="s">
        <v>3</v>
      </c>
      <c r="D671" s="47" t="s">
        <v>4</v>
      </c>
      <c r="E671" s="47" t="s">
        <v>514</v>
      </c>
      <c r="F671" s="47" t="s">
        <v>515</v>
      </c>
      <c r="G671" s="48" t="s">
        <v>516</v>
      </c>
    </row>
    <row r="672" spans="1:7" ht="15" customHeight="1" x14ac:dyDescent="0.25">
      <c r="A672" s="42" t="s">
        <v>813</v>
      </c>
      <c r="B672" s="43" t="s">
        <v>196</v>
      </c>
      <c r="C672" s="42" t="s">
        <v>197</v>
      </c>
      <c r="D672" s="42" t="s">
        <v>22</v>
      </c>
      <c r="E672" s="44">
        <v>0.99141533000000004</v>
      </c>
      <c r="F672" s="46">
        <v>187.92</v>
      </c>
      <c r="G672" s="52">
        <f>ROUND(ROUND(E672,8)*F672,4)</f>
        <v>186.30680000000001</v>
      </c>
    </row>
    <row r="673" spans="1:7" ht="15" customHeight="1" x14ac:dyDescent="0.25">
      <c r="A673" s="28"/>
      <c r="B673" s="28"/>
      <c r="C673" s="28"/>
      <c r="D673" s="28"/>
      <c r="E673" s="83" t="s">
        <v>528</v>
      </c>
      <c r="F673" s="83"/>
      <c r="G673" s="53">
        <f>SUM(G672:G672)</f>
        <v>186.30680000000001</v>
      </c>
    </row>
    <row r="674" spans="1:7" ht="15" customHeight="1" x14ac:dyDescent="0.25">
      <c r="A674" s="82" t="s">
        <v>742</v>
      </c>
      <c r="B674" s="82"/>
      <c r="C674" s="47" t="s">
        <v>3</v>
      </c>
      <c r="D674" s="47" t="s">
        <v>4</v>
      </c>
      <c r="E674" s="47" t="s">
        <v>514</v>
      </c>
      <c r="F674" s="47" t="s">
        <v>515</v>
      </c>
      <c r="G674" s="48" t="s">
        <v>516</v>
      </c>
    </row>
    <row r="675" spans="1:7" ht="15" customHeight="1" x14ac:dyDescent="0.25">
      <c r="A675" s="42" t="s">
        <v>814</v>
      </c>
      <c r="B675" s="43" t="s">
        <v>815</v>
      </c>
      <c r="C675" s="42" t="s">
        <v>197</v>
      </c>
      <c r="D675" s="42" t="s">
        <v>537</v>
      </c>
      <c r="E675" s="44">
        <v>0.38897050999999999</v>
      </c>
      <c r="F675" s="46">
        <v>24.5884</v>
      </c>
      <c r="G675" s="52">
        <f>ROUND(ROUND(E675,8)*F675,4)</f>
        <v>9.5641999999999996</v>
      </c>
    </row>
    <row r="676" spans="1:7" ht="15" customHeight="1" x14ac:dyDescent="0.25">
      <c r="A676" s="42" t="s">
        <v>816</v>
      </c>
      <c r="B676" s="43" t="s">
        <v>817</v>
      </c>
      <c r="C676" s="42" t="s">
        <v>197</v>
      </c>
      <c r="D676" s="42" t="s">
        <v>537</v>
      </c>
      <c r="E676" s="44">
        <v>0.38846351000000001</v>
      </c>
      <c r="F676" s="46">
        <v>18.745799999999999</v>
      </c>
      <c r="G676" s="52">
        <f>ROUND(ROUND(E676,8)*F676,4)</f>
        <v>7.2820999999999998</v>
      </c>
    </row>
    <row r="677" spans="1:7" ht="15" customHeight="1" x14ac:dyDescent="0.25">
      <c r="A677" s="28"/>
      <c r="B677" s="28"/>
      <c r="C677" s="28"/>
      <c r="D677" s="28"/>
      <c r="E677" s="83" t="s">
        <v>747</v>
      </c>
      <c r="F677" s="83"/>
      <c r="G677" s="53">
        <f>SUM(G675:G676)</f>
        <v>16.846299999999999</v>
      </c>
    </row>
    <row r="678" spans="1:7" ht="15" customHeight="1" x14ac:dyDescent="0.25">
      <c r="A678" s="28"/>
      <c r="B678" s="28"/>
      <c r="C678" s="28"/>
      <c r="D678" s="28"/>
      <c r="E678" s="78" t="s">
        <v>529</v>
      </c>
      <c r="F678" s="78"/>
      <c r="G678" s="51">
        <f>ROUND(SUM(G673,G677),2)</f>
        <v>203.15</v>
      </c>
    </row>
    <row r="679" spans="1:7" ht="15" customHeight="1" x14ac:dyDescent="0.25">
      <c r="A679" s="28"/>
      <c r="B679" s="28"/>
      <c r="C679" s="28"/>
      <c r="D679" s="28"/>
      <c r="E679" s="78" t="s">
        <v>530</v>
      </c>
      <c r="F679" s="78"/>
      <c r="G679" s="51">
        <f>ROUND(SUM(G673,G677),2)</f>
        <v>203.15</v>
      </c>
    </row>
    <row r="680" spans="1:7" ht="15" customHeight="1" x14ac:dyDescent="0.25">
      <c r="A680" s="28"/>
      <c r="B680" s="28"/>
      <c r="C680" s="28"/>
      <c r="D680" s="28"/>
      <c r="E680" s="78" t="s">
        <v>531</v>
      </c>
      <c r="F680" s="78"/>
      <c r="G680" s="51">
        <f>ROUND(G678*(1+(29.84/100)),2)</f>
        <v>263.77</v>
      </c>
    </row>
    <row r="681" spans="1:7" ht="15" customHeight="1" x14ac:dyDescent="0.25">
      <c r="A681" s="28"/>
      <c r="B681" s="28"/>
      <c r="C681" s="28"/>
      <c r="D681" s="28"/>
      <c r="E681" s="78" t="s">
        <v>542</v>
      </c>
      <c r="F681" s="78"/>
      <c r="G681" s="51">
        <v>12</v>
      </c>
    </row>
    <row r="682" spans="1:7" ht="9.9499999999999993" customHeight="1" x14ac:dyDescent="0.25">
      <c r="A682" s="28"/>
      <c r="B682" s="28"/>
      <c r="C682" s="28"/>
      <c r="D682" s="28"/>
      <c r="E682" s="84"/>
      <c r="F682" s="84"/>
      <c r="G682" s="84"/>
    </row>
    <row r="683" spans="1:7" ht="20.100000000000001" customHeight="1" x14ac:dyDescent="0.25">
      <c r="A683" s="85" t="s">
        <v>818</v>
      </c>
      <c r="B683" s="85"/>
      <c r="C683" s="85"/>
      <c r="D683" s="85"/>
      <c r="E683" s="85"/>
      <c r="F683" s="85"/>
      <c r="G683" s="85"/>
    </row>
    <row r="684" spans="1:7" ht="15" customHeight="1" x14ac:dyDescent="0.25">
      <c r="A684" s="82" t="s">
        <v>513</v>
      </c>
      <c r="B684" s="82"/>
      <c r="C684" s="47" t="s">
        <v>3</v>
      </c>
      <c r="D684" s="47" t="s">
        <v>4</v>
      </c>
      <c r="E684" s="47" t="s">
        <v>514</v>
      </c>
      <c r="F684" s="47" t="s">
        <v>515</v>
      </c>
      <c r="G684" s="48" t="s">
        <v>516</v>
      </c>
    </row>
    <row r="685" spans="1:7" ht="21" customHeight="1" x14ac:dyDescent="0.25">
      <c r="A685" s="42" t="s">
        <v>819</v>
      </c>
      <c r="B685" s="43" t="s">
        <v>820</v>
      </c>
      <c r="C685" s="42" t="s">
        <v>39</v>
      </c>
      <c r="D685" s="42" t="s">
        <v>22</v>
      </c>
      <c r="E685" s="44">
        <v>1</v>
      </c>
      <c r="F685" s="45">
        <v>7.1</v>
      </c>
      <c r="G685" s="49">
        <f>TRUNC(TRUNC(E685,8)*F685,2)</f>
        <v>7.1</v>
      </c>
    </row>
    <row r="686" spans="1:7" ht="29.1" customHeight="1" x14ac:dyDescent="0.25">
      <c r="A686" s="42" t="s">
        <v>821</v>
      </c>
      <c r="B686" s="43" t="s">
        <v>822</v>
      </c>
      <c r="C686" s="42" t="s">
        <v>39</v>
      </c>
      <c r="D686" s="42" t="s">
        <v>22</v>
      </c>
      <c r="E686" s="44">
        <v>1</v>
      </c>
      <c r="F686" s="45">
        <v>5.14</v>
      </c>
      <c r="G686" s="49">
        <f>TRUNC(TRUNC(E686,8)*F686,2)</f>
        <v>5.14</v>
      </c>
    </row>
    <row r="687" spans="1:7" ht="15" customHeight="1" x14ac:dyDescent="0.25">
      <c r="A687" s="28"/>
      <c r="B687" s="28"/>
      <c r="C687" s="28"/>
      <c r="D687" s="28"/>
      <c r="E687" s="83" t="s">
        <v>528</v>
      </c>
      <c r="F687" s="83"/>
      <c r="G687" s="50">
        <f>SUM(G685:G686)</f>
        <v>12.239999999999998</v>
      </c>
    </row>
    <row r="688" spans="1:7" ht="15" customHeight="1" x14ac:dyDescent="0.25">
      <c r="A688" s="82" t="s">
        <v>534</v>
      </c>
      <c r="B688" s="82"/>
      <c r="C688" s="47" t="s">
        <v>3</v>
      </c>
      <c r="D688" s="47" t="s">
        <v>4</v>
      </c>
      <c r="E688" s="47" t="s">
        <v>514</v>
      </c>
      <c r="F688" s="47" t="s">
        <v>515</v>
      </c>
      <c r="G688" s="48" t="s">
        <v>516</v>
      </c>
    </row>
    <row r="689" spans="1:7" ht="21" customHeight="1" x14ac:dyDescent="0.25">
      <c r="A689" s="42" t="s">
        <v>718</v>
      </c>
      <c r="B689" s="43" t="s">
        <v>719</v>
      </c>
      <c r="C689" s="42" t="s">
        <v>39</v>
      </c>
      <c r="D689" s="42" t="s">
        <v>537</v>
      </c>
      <c r="E689" s="44">
        <v>0.17484925000000001</v>
      </c>
      <c r="F689" s="45">
        <v>23.89</v>
      </c>
      <c r="G689" s="49">
        <f>TRUNC(TRUNC(E689,8)*F689,2)</f>
        <v>4.17</v>
      </c>
    </row>
    <row r="690" spans="1:7" ht="15" customHeight="1" x14ac:dyDescent="0.25">
      <c r="A690" s="42" t="s">
        <v>720</v>
      </c>
      <c r="B690" s="43" t="s">
        <v>721</v>
      </c>
      <c r="C690" s="42" t="s">
        <v>39</v>
      </c>
      <c r="D690" s="42" t="s">
        <v>537</v>
      </c>
      <c r="E690" s="44">
        <v>0.41968523000000002</v>
      </c>
      <c r="F690" s="45">
        <v>28.27</v>
      </c>
      <c r="G690" s="49">
        <f>TRUNC(TRUNC(E690,8)*F690,2)</f>
        <v>11.86</v>
      </c>
    </row>
    <row r="691" spans="1:7" ht="18" customHeight="1" x14ac:dyDescent="0.25">
      <c r="A691" s="28"/>
      <c r="B691" s="28"/>
      <c r="C691" s="28"/>
      <c r="D691" s="28"/>
      <c r="E691" s="83" t="s">
        <v>541</v>
      </c>
      <c r="F691" s="83"/>
      <c r="G691" s="50">
        <f>SUM(G689:G690)</f>
        <v>16.03</v>
      </c>
    </row>
    <row r="692" spans="1:7" ht="15" customHeight="1" x14ac:dyDescent="0.25">
      <c r="A692" s="28"/>
      <c r="B692" s="28"/>
      <c r="C692" s="28"/>
      <c r="D692" s="28"/>
      <c r="E692" s="78" t="s">
        <v>529</v>
      </c>
      <c r="F692" s="78"/>
      <c r="G692" s="51">
        <f>ROUND(SUM(G687,G691),2)</f>
        <v>28.27</v>
      </c>
    </row>
    <row r="693" spans="1:7" ht="15" customHeight="1" x14ac:dyDescent="0.25">
      <c r="A693" s="28"/>
      <c r="B693" s="28"/>
      <c r="C693" s="28"/>
      <c r="D693" s="28"/>
      <c r="E693" s="78" t="s">
        <v>530</v>
      </c>
      <c r="F693" s="78"/>
      <c r="G693" s="51">
        <f>ROUND(SUM(G687,G691),2)</f>
        <v>28.27</v>
      </c>
    </row>
    <row r="694" spans="1:7" ht="15" customHeight="1" x14ac:dyDescent="0.25">
      <c r="A694" s="28"/>
      <c r="B694" s="28"/>
      <c r="C694" s="28"/>
      <c r="D694" s="28"/>
      <c r="E694" s="78" t="s">
        <v>531</v>
      </c>
      <c r="F694" s="78"/>
      <c r="G694" s="51">
        <f>ROUND(G692*(1+(29.84/100)),2)</f>
        <v>36.71</v>
      </c>
    </row>
    <row r="695" spans="1:7" ht="15" customHeight="1" x14ac:dyDescent="0.25">
      <c r="A695" s="28"/>
      <c r="B695" s="28"/>
      <c r="C695" s="28"/>
      <c r="D695" s="28"/>
      <c r="E695" s="78" t="s">
        <v>542</v>
      </c>
      <c r="F695" s="78"/>
      <c r="G695" s="51">
        <v>116</v>
      </c>
    </row>
    <row r="696" spans="1:7" ht="9.9499999999999993" customHeight="1" x14ac:dyDescent="0.25">
      <c r="A696" s="28"/>
      <c r="B696" s="28"/>
      <c r="C696" s="28"/>
      <c r="D696" s="28"/>
      <c r="E696" s="84"/>
      <c r="F696" s="84"/>
      <c r="G696" s="84"/>
    </row>
    <row r="697" spans="1:7" ht="20.100000000000001" customHeight="1" x14ac:dyDescent="0.25">
      <c r="A697" s="85" t="s">
        <v>823</v>
      </c>
      <c r="B697" s="85"/>
      <c r="C697" s="85"/>
      <c r="D697" s="85"/>
      <c r="E697" s="85"/>
      <c r="F697" s="85"/>
      <c r="G697" s="85"/>
    </row>
    <row r="698" spans="1:7" ht="15" customHeight="1" x14ac:dyDescent="0.25">
      <c r="A698" s="82" t="s">
        <v>513</v>
      </c>
      <c r="B698" s="82"/>
      <c r="C698" s="47" t="s">
        <v>3</v>
      </c>
      <c r="D698" s="47" t="s">
        <v>4</v>
      </c>
      <c r="E698" s="47" t="s">
        <v>514</v>
      </c>
      <c r="F698" s="47" t="s">
        <v>515</v>
      </c>
      <c r="G698" s="48" t="s">
        <v>516</v>
      </c>
    </row>
    <row r="699" spans="1:7" ht="21" customHeight="1" x14ac:dyDescent="0.25">
      <c r="A699" s="42" t="s">
        <v>757</v>
      </c>
      <c r="B699" s="43" t="s">
        <v>758</v>
      </c>
      <c r="C699" s="42" t="s">
        <v>39</v>
      </c>
      <c r="D699" s="42" t="s">
        <v>22</v>
      </c>
      <c r="E699" s="44">
        <v>1</v>
      </c>
      <c r="F699" s="45">
        <v>2.2000000000000002</v>
      </c>
      <c r="G699" s="49">
        <f>TRUNC(TRUNC(E699,8)*F699,2)</f>
        <v>2.2000000000000002</v>
      </c>
    </row>
    <row r="700" spans="1:7" ht="15" customHeight="1" x14ac:dyDescent="0.25">
      <c r="A700" s="28"/>
      <c r="B700" s="28"/>
      <c r="C700" s="28"/>
      <c r="D700" s="28"/>
      <c r="E700" s="83" t="s">
        <v>528</v>
      </c>
      <c r="F700" s="83"/>
      <c r="G700" s="50">
        <f>SUM(G699:G699)</f>
        <v>2.2000000000000002</v>
      </c>
    </row>
    <row r="701" spans="1:7" ht="15" customHeight="1" x14ac:dyDescent="0.25">
      <c r="A701" s="82" t="s">
        <v>534</v>
      </c>
      <c r="B701" s="82"/>
      <c r="C701" s="47" t="s">
        <v>3</v>
      </c>
      <c r="D701" s="47" t="s">
        <v>4</v>
      </c>
      <c r="E701" s="47" t="s">
        <v>514</v>
      </c>
      <c r="F701" s="47" t="s">
        <v>515</v>
      </c>
      <c r="G701" s="48" t="s">
        <v>516</v>
      </c>
    </row>
    <row r="702" spans="1:7" ht="21" customHeight="1" x14ac:dyDescent="0.25">
      <c r="A702" s="42" t="s">
        <v>718</v>
      </c>
      <c r="B702" s="43" t="s">
        <v>719</v>
      </c>
      <c r="C702" s="42" t="s">
        <v>39</v>
      </c>
      <c r="D702" s="42" t="s">
        <v>537</v>
      </c>
      <c r="E702" s="44">
        <v>0.12985910000000001</v>
      </c>
      <c r="F702" s="45">
        <v>23.89</v>
      </c>
      <c r="G702" s="49">
        <f>TRUNC(TRUNC(E702,8)*F702,2)</f>
        <v>3.1</v>
      </c>
    </row>
    <row r="703" spans="1:7" ht="15" customHeight="1" x14ac:dyDescent="0.25">
      <c r="A703" s="42" t="s">
        <v>720</v>
      </c>
      <c r="B703" s="43" t="s">
        <v>721</v>
      </c>
      <c r="C703" s="42" t="s">
        <v>39</v>
      </c>
      <c r="D703" s="42" t="s">
        <v>537</v>
      </c>
      <c r="E703" s="44">
        <v>0.13027768000000001</v>
      </c>
      <c r="F703" s="45">
        <v>28.27</v>
      </c>
      <c r="G703" s="49">
        <f>TRUNC(TRUNC(E703,8)*F703,2)</f>
        <v>3.68</v>
      </c>
    </row>
    <row r="704" spans="1:7" ht="18" customHeight="1" x14ac:dyDescent="0.25">
      <c r="A704" s="28"/>
      <c r="B704" s="28"/>
      <c r="C704" s="28"/>
      <c r="D704" s="28"/>
      <c r="E704" s="83" t="s">
        <v>541</v>
      </c>
      <c r="F704" s="83"/>
      <c r="G704" s="50">
        <f>SUM(G702:G703)</f>
        <v>6.78</v>
      </c>
    </row>
    <row r="705" spans="1:7" ht="15" customHeight="1" x14ac:dyDescent="0.25">
      <c r="A705" s="82" t="s">
        <v>611</v>
      </c>
      <c r="B705" s="82"/>
      <c r="C705" s="47" t="s">
        <v>3</v>
      </c>
      <c r="D705" s="47" t="s">
        <v>4</v>
      </c>
      <c r="E705" s="47" t="s">
        <v>514</v>
      </c>
      <c r="F705" s="47" t="s">
        <v>515</v>
      </c>
      <c r="G705" s="48" t="s">
        <v>516</v>
      </c>
    </row>
    <row r="706" spans="1:7" ht="21" customHeight="1" x14ac:dyDescent="0.25">
      <c r="A706" s="42" t="s">
        <v>759</v>
      </c>
      <c r="B706" s="43" t="s">
        <v>760</v>
      </c>
      <c r="C706" s="42" t="s">
        <v>39</v>
      </c>
      <c r="D706" s="42" t="s">
        <v>614</v>
      </c>
      <c r="E706" s="44">
        <v>7.1493000000000001E-4</v>
      </c>
      <c r="F706" s="45">
        <v>719.72</v>
      </c>
      <c r="G706" s="49">
        <f>TRUNC(TRUNC(E706,8)*F706,2)</f>
        <v>0.51</v>
      </c>
    </row>
    <row r="707" spans="1:7" ht="15" customHeight="1" x14ac:dyDescent="0.25">
      <c r="A707" s="28"/>
      <c r="B707" s="28"/>
      <c r="C707" s="28"/>
      <c r="D707" s="28"/>
      <c r="E707" s="83" t="s">
        <v>615</v>
      </c>
      <c r="F707" s="83"/>
      <c r="G707" s="50">
        <f>SUM(G706:G706)</f>
        <v>0.51</v>
      </c>
    </row>
    <row r="708" spans="1:7" ht="15" customHeight="1" x14ac:dyDescent="0.25">
      <c r="A708" s="28"/>
      <c r="B708" s="28"/>
      <c r="C708" s="28"/>
      <c r="D708" s="28"/>
      <c r="E708" s="78" t="s">
        <v>529</v>
      </c>
      <c r="F708" s="78"/>
      <c r="G708" s="51">
        <f>ROUND(SUM(G700,G704,G707),2)</f>
        <v>9.49</v>
      </c>
    </row>
    <row r="709" spans="1:7" ht="15" customHeight="1" x14ac:dyDescent="0.25">
      <c r="A709" s="28"/>
      <c r="B709" s="28"/>
      <c r="C709" s="28"/>
      <c r="D709" s="28"/>
      <c r="E709" s="78" t="s">
        <v>530</v>
      </c>
      <c r="F709" s="78"/>
      <c r="G709" s="51">
        <f>ROUND(SUM(G700,G704,G707),2)</f>
        <v>9.49</v>
      </c>
    </row>
    <row r="710" spans="1:7" ht="15" customHeight="1" x14ac:dyDescent="0.25">
      <c r="A710" s="28"/>
      <c r="B710" s="28"/>
      <c r="C710" s="28"/>
      <c r="D710" s="28"/>
      <c r="E710" s="78" t="s">
        <v>531</v>
      </c>
      <c r="F710" s="78"/>
      <c r="G710" s="51">
        <f>ROUND(G708*(1+(29.84/100)),2)</f>
        <v>12.32</v>
      </c>
    </row>
    <row r="711" spans="1:7" ht="15" customHeight="1" x14ac:dyDescent="0.25">
      <c r="A711" s="28"/>
      <c r="B711" s="28"/>
      <c r="C711" s="28"/>
      <c r="D711" s="28"/>
      <c r="E711" s="78" t="s">
        <v>542</v>
      </c>
      <c r="F711" s="78"/>
      <c r="G711" s="51">
        <v>8</v>
      </c>
    </row>
    <row r="712" spans="1:7" ht="9.9499999999999993" customHeight="1" x14ac:dyDescent="0.25">
      <c r="A712" s="28"/>
      <c r="B712" s="28"/>
      <c r="C712" s="28"/>
      <c r="D712" s="28"/>
      <c r="E712" s="84"/>
      <c r="F712" s="84"/>
      <c r="G712" s="84"/>
    </row>
    <row r="713" spans="1:7" ht="20.100000000000001" customHeight="1" x14ac:dyDescent="0.25">
      <c r="A713" s="85" t="s">
        <v>824</v>
      </c>
      <c r="B713" s="85"/>
      <c r="C713" s="85"/>
      <c r="D713" s="85"/>
      <c r="E713" s="85"/>
      <c r="F713" s="85"/>
      <c r="G713" s="85"/>
    </row>
    <row r="714" spans="1:7" ht="15" customHeight="1" x14ac:dyDescent="0.25">
      <c r="A714" s="82" t="s">
        <v>513</v>
      </c>
      <c r="B714" s="82"/>
      <c r="C714" s="47" t="s">
        <v>3</v>
      </c>
      <c r="D714" s="47" t="s">
        <v>4</v>
      </c>
      <c r="E714" s="47" t="s">
        <v>514</v>
      </c>
      <c r="F714" s="47" t="s">
        <v>515</v>
      </c>
      <c r="G714" s="48" t="s">
        <v>516</v>
      </c>
    </row>
    <row r="715" spans="1:7" ht="21" customHeight="1" x14ac:dyDescent="0.25">
      <c r="A715" s="42" t="s">
        <v>757</v>
      </c>
      <c r="B715" s="43" t="s">
        <v>758</v>
      </c>
      <c r="C715" s="42" t="s">
        <v>39</v>
      </c>
      <c r="D715" s="42" t="s">
        <v>22</v>
      </c>
      <c r="E715" s="44">
        <v>1</v>
      </c>
      <c r="F715" s="45">
        <v>2.2000000000000002</v>
      </c>
      <c r="G715" s="49">
        <f>TRUNC(TRUNC(E715,8)*F715,2)</f>
        <v>2.2000000000000002</v>
      </c>
    </row>
    <row r="716" spans="1:7" ht="15" customHeight="1" x14ac:dyDescent="0.25">
      <c r="A716" s="28"/>
      <c r="B716" s="28"/>
      <c r="C716" s="28"/>
      <c r="D716" s="28"/>
      <c r="E716" s="83" t="s">
        <v>528</v>
      </c>
      <c r="F716" s="83"/>
      <c r="G716" s="50">
        <f>SUM(G715:G715)</f>
        <v>2.2000000000000002</v>
      </c>
    </row>
    <row r="717" spans="1:7" ht="15" customHeight="1" x14ac:dyDescent="0.25">
      <c r="A717" s="82" t="s">
        <v>534</v>
      </c>
      <c r="B717" s="82"/>
      <c r="C717" s="47" t="s">
        <v>3</v>
      </c>
      <c r="D717" s="47" t="s">
        <v>4</v>
      </c>
      <c r="E717" s="47" t="s">
        <v>514</v>
      </c>
      <c r="F717" s="47" t="s">
        <v>515</v>
      </c>
      <c r="G717" s="48" t="s">
        <v>516</v>
      </c>
    </row>
    <row r="718" spans="1:7" ht="21" customHeight="1" x14ac:dyDescent="0.25">
      <c r="A718" s="42" t="s">
        <v>718</v>
      </c>
      <c r="B718" s="43" t="s">
        <v>719</v>
      </c>
      <c r="C718" s="42" t="s">
        <v>39</v>
      </c>
      <c r="D718" s="42" t="s">
        <v>537</v>
      </c>
      <c r="E718" s="44">
        <v>0.43263441000000002</v>
      </c>
      <c r="F718" s="45">
        <v>23.89</v>
      </c>
      <c r="G718" s="49">
        <f>TRUNC(TRUNC(E718,8)*F718,2)</f>
        <v>10.33</v>
      </c>
    </row>
    <row r="719" spans="1:7" ht="15" customHeight="1" x14ac:dyDescent="0.25">
      <c r="A719" s="42" t="s">
        <v>720</v>
      </c>
      <c r="B719" s="43" t="s">
        <v>721</v>
      </c>
      <c r="C719" s="42" t="s">
        <v>39</v>
      </c>
      <c r="D719" s="42" t="s">
        <v>537</v>
      </c>
      <c r="E719" s="44">
        <v>0.43305299000000003</v>
      </c>
      <c r="F719" s="45">
        <v>28.27</v>
      </c>
      <c r="G719" s="49">
        <f>TRUNC(TRUNC(E719,8)*F719,2)</f>
        <v>12.24</v>
      </c>
    </row>
    <row r="720" spans="1:7" ht="18" customHeight="1" x14ac:dyDescent="0.25">
      <c r="A720" s="28"/>
      <c r="B720" s="28"/>
      <c r="C720" s="28"/>
      <c r="D720" s="28"/>
      <c r="E720" s="83" t="s">
        <v>541</v>
      </c>
      <c r="F720" s="83"/>
      <c r="G720" s="50">
        <f>SUM(G718:G719)</f>
        <v>22.57</v>
      </c>
    </row>
    <row r="721" spans="1:7" ht="15" customHeight="1" x14ac:dyDescent="0.25">
      <c r="A721" s="82" t="s">
        <v>611</v>
      </c>
      <c r="B721" s="82"/>
      <c r="C721" s="47" t="s">
        <v>3</v>
      </c>
      <c r="D721" s="47" t="s">
        <v>4</v>
      </c>
      <c r="E721" s="47" t="s">
        <v>514</v>
      </c>
      <c r="F721" s="47" t="s">
        <v>515</v>
      </c>
      <c r="G721" s="48" t="s">
        <v>516</v>
      </c>
    </row>
    <row r="722" spans="1:7" ht="21" customHeight="1" x14ac:dyDescent="0.25">
      <c r="A722" s="42" t="s">
        <v>759</v>
      </c>
      <c r="B722" s="43" t="s">
        <v>760</v>
      </c>
      <c r="C722" s="42" t="s">
        <v>39</v>
      </c>
      <c r="D722" s="42" t="s">
        <v>614</v>
      </c>
      <c r="E722" s="44">
        <v>7.0863000000000002E-4</v>
      </c>
      <c r="F722" s="45">
        <v>719.72</v>
      </c>
      <c r="G722" s="49">
        <f>TRUNC(TRUNC(E722,8)*F722,2)</f>
        <v>0.51</v>
      </c>
    </row>
    <row r="723" spans="1:7" ht="15" customHeight="1" x14ac:dyDescent="0.25">
      <c r="A723" s="28"/>
      <c r="B723" s="28"/>
      <c r="C723" s="28"/>
      <c r="D723" s="28"/>
      <c r="E723" s="83" t="s">
        <v>615</v>
      </c>
      <c r="F723" s="83"/>
      <c r="G723" s="50">
        <f>SUM(G722:G722)</f>
        <v>0.51</v>
      </c>
    </row>
    <row r="724" spans="1:7" ht="15" customHeight="1" x14ac:dyDescent="0.25">
      <c r="A724" s="28"/>
      <c r="B724" s="28"/>
      <c r="C724" s="28"/>
      <c r="D724" s="28"/>
      <c r="E724" s="78" t="s">
        <v>529</v>
      </c>
      <c r="F724" s="78"/>
      <c r="G724" s="51">
        <f>ROUND(SUM(G716,G720,G723),2)</f>
        <v>25.28</v>
      </c>
    </row>
    <row r="725" spans="1:7" ht="15" customHeight="1" x14ac:dyDescent="0.25">
      <c r="A725" s="28"/>
      <c r="B725" s="28"/>
      <c r="C725" s="28"/>
      <c r="D725" s="28"/>
      <c r="E725" s="78" t="s">
        <v>530</v>
      </c>
      <c r="F725" s="78"/>
      <c r="G725" s="51">
        <f>ROUND(SUM(G716,G720,G723),2)</f>
        <v>25.28</v>
      </c>
    </row>
    <row r="726" spans="1:7" ht="15" customHeight="1" x14ac:dyDescent="0.25">
      <c r="A726" s="28"/>
      <c r="B726" s="28"/>
      <c r="C726" s="28"/>
      <c r="D726" s="28"/>
      <c r="E726" s="78" t="s">
        <v>531</v>
      </c>
      <c r="F726" s="78"/>
      <c r="G726" s="51">
        <f>ROUND(G724*(1+(29.84/100)),2)</f>
        <v>32.82</v>
      </c>
    </row>
    <row r="727" spans="1:7" ht="15" customHeight="1" x14ac:dyDescent="0.25">
      <c r="A727" s="28"/>
      <c r="B727" s="28"/>
      <c r="C727" s="28"/>
      <c r="D727" s="28"/>
      <c r="E727" s="78" t="s">
        <v>542</v>
      </c>
      <c r="F727" s="78"/>
      <c r="G727" s="51">
        <v>2</v>
      </c>
    </row>
    <row r="728" spans="1:7" ht="9.9499999999999993" customHeight="1" x14ac:dyDescent="0.25">
      <c r="A728" s="28"/>
      <c r="B728" s="28"/>
      <c r="C728" s="28"/>
      <c r="D728" s="28"/>
      <c r="E728" s="84"/>
      <c r="F728" s="84"/>
      <c r="G728" s="84"/>
    </row>
    <row r="729" spans="1:7" ht="20.100000000000001" customHeight="1" x14ac:dyDescent="0.25">
      <c r="A729" s="85" t="s">
        <v>825</v>
      </c>
      <c r="B729" s="85"/>
      <c r="C729" s="85"/>
      <c r="D729" s="85"/>
      <c r="E729" s="85"/>
      <c r="F729" s="85"/>
      <c r="G729" s="85"/>
    </row>
    <row r="730" spans="1:7" ht="15" customHeight="1" x14ac:dyDescent="0.25">
      <c r="A730" s="82" t="s">
        <v>513</v>
      </c>
      <c r="B730" s="82"/>
      <c r="C730" s="47" t="s">
        <v>3</v>
      </c>
      <c r="D730" s="47" t="s">
        <v>4</v>
      </c>
      <c r="E730" s="47" t="s">
        <v>514</v>
      </c>
      <c r="F730" s="47" t="s">
        <v>515</v>
      </c>
      <c r="G730" s="48" t="s">
        <v>516</v>
      </c>
    </row>
    <row r="731" spans="1:7" ht="21" customHeight="1" x14ac:dyDescent="0.25">
      <c r="A731" s="42" t="s">
        <v>826</v>
      </c>
      <c r="B731" s="43" t="s">
        <v>827</v>
      </c>
      <c r="C731" s="42" t="s">
        <v>39</v>
      </c>
      <c r="D731" s="42" t="s">
        <v>22</v>
      </c>
      <c r="E731" s="44">
        <v>1</v>
      </c>
      <c r="F731" s="45">
        <v>27.45</v>
      </c>
      <c r="G731" s="49">
        <f>TRUNC(TRUNC(E731,8)*F731,2)</f>
        <v>27.45</v>
      </c>
    </row>
    <row r="732" spans="1:7" ht="15" customHeight="1" x14ac:dyDescent="0.25">
      <c r="A732" s="28"/>
      <c r="B732" s="28"/>
      <c r="C732" s="28"/>
      <c r="D732" s="28"/>
      <c r="E732" s="83" t="s">
        <v>528</v>
      </c>
      <c r="F732" s="83"/>
      <c r="G732" s="50">
        <f>SUM(G731:G731)</f>
        <v>27.45</v>
      </c>
    </row>
    <row r="733" spans="1:7" ht="15" customHeight="1" x14ac:dyDescent="0.25">
      <c r="A733" s="82" t="s">
        <v>534</v>
      </c>
      <c r="B733" s="82"/>
      <c r="C733" s="47" t="s">
        <v>3</v>
      </c>
      <c r="D733" s="47" t="s">
        <v>4</v>
      </c>
      <c r="E733" s="47" t="s">
        <v>514</v>
      </c>
      <c r="F733" s="47" t="s">
        <v>515</v>
      </c>
      <c r="G733" s="48" t="s">
        <v>516</v>
      </c>
    </row>
    <row r="734" spans="1:7" ht="21" customHeight="1" x14ac:dyDescent="0.25">
      <c r="A734" s="42" t="s">
        <v>718</v>
      </c>
      <c r="B734" s="43" t="s">
        <v>719</v>
      </c>
      <c r="C734" s="42" t="s">
        <v>39</v>
      </c>
      <c r="D734" s="42" t="s">
        <v>537</v>
      </c>
      <c r="E734" s="44">
        <v>0.16135840000000001</v>
      </c>
      <c r="F734" s="45">
        <v>23.89</v>
      </c>
      <c r="G734" s="49">
        <f>TRUNC(TRUNC(E734,8)*F734,2)</f>
        <v>3.85</v>
      </c>
    </row>
    <row r="735" spans="1:7" ht="15" customHeight="1" x14ac:dyDescent="0.25">
      <c r="A735" s="42" t="s">
        <v>720</v>
      </c>
      <c r="B735" s="43" t="s">
        <v>721</v>
      </c>
      <c r="C735" s="42" t="s">
        <v>39</v>
      </c>
      <c r="D735" s="42" t="s">
        <v>537</v>
      </c>
      <c r="E735" s="44">
        <v>0.16184182999999999</v>
      </c>
      <c r="F735" s="45">
        <v>28.27</v>
      </c>
      <c r="G735" s="49">
        <f>TRUNC(TRUNC(E735,8)*F735,2)</f>
        <v>4.57</v>
      </c>
    </row>
    <row r="736" spans="1:7" ht="18" customHeight="1" x14ac:dyDescent="0.25">
      <c r="A736" s="28"/>
      <c r="B736" s="28"/>
      <c r="C736" s="28"/>
      <c r="D736" s="28"/>
      <c r="E736" s="83" t="s">
        <v>541</v>
      </c>
      <c r="F736" s="83"/>
      <c r="G736" s="50">
        <f>SUM(G734:G735)</f>
        <v>8.42</v>
      </c>
    </row>
    <row r="737" spans="1:7" ht="15" customHeight="1" x14ac:dyDescent="0.25">
      <c r="A737" s="28"/>
      <c r="B737" s="28"/>
      <c r="C737" s="28"/>
      <c r="D737" s="28"/>
      <c r="E737" s="78" t="s">
        <v>529</v>
      </c>
      <c r="F737" s="78"/>
      <c r="G737" s="51">
        <f>ROUND(SUM(G732,G736),2)</f>
        <v>35.869999999999997</v>
      </c>
    </row>
    <row r="738" spans="1:7" ht="15" customHeight="1" x14ac:dyDescent="0.25">
      <c r="A738" s="28"/>
      <c r="B738" s="28"/>
      <c r="C738" s="28"/>
      <c r="D738" s="28"/>
      <c r="E738" s="78" t="s">
        <v>530</v>
      </c>
      <c r="F738" s="78"/>
      <c r="G738" s="51">
        <f>ROUND(SUM(G732,G736),2)</f>
        <v>35.869999999999997</v>
      </c>
    </row>
    <row r="739" spans="1:7" ht="15" customHeight="1" x14ac:dyDescent="0.25">
      <c r="A739" s="28"/>
      <c r="B739" s="28"/>
      <c r="C739" s="28"/>
      <c r="D739" s="28"/>
      <c r="E739" s="78" t="s">
        <v>531</v>
      </c>
      <c r="F739" s="78"/>
      <c r="G739" s="51">
        <f>ROUND(G737*(1+(29.84/100)),2)</f>
        <v>46.57</v>
      </c>
    </row>
    <row r="740" spans="1:7" ht="15" customHeight="1" x14ac:dyDescent="0.25">
      <c r="A740" s="28"/>
      <c r="B740" s="28"/>
      <c r="C740" s="28"/>
      <c r="D740" s="28"/>
      <c r="E740" s="78" t="s">
        <v>542</v>
      </c>
      <c r="F740" s="78"/>
      <c r="G740" s="51">
        <v>10</v>
      </c>
    </row>
    <row r="741" spans="1:7" ht="9.9499999999999993" customHeight="1" x14ac:dyDescent="0.25">
      <c r="A741" s="28"/>
      <c r="B741" s="28"/>
      <c r="C741" s="28"/>
      <c r="D741" s="28"/>
      <c r="E741" s="84"/>
      <c r="F741" s="84"/>
      <c r="G741" s="84"/>
    </row>
    <row r="742" spans="1:7" ht="20.100000000000001" customHeight="1" x14ac:dyDescent="0.25">
      <c r="A742" s="85" t="s">
        <v>828</v>
      </c>
      <c r="B742" s="85"/>
      <c r="C742" s="85"/>
      <c r="D742" s="85"/>
      <c r="E742" s="85"/>
      <c r="F742" s="85"/>
      <c r="G742" s="85"/>
    </row>
    <row r="743" spans="1:7" ht="15" customHeight="1" x14ac:dyDescent="0.25">
      <c r="A743" s="82" t="s">
        <v>513</v>
      </c>
      <c r="B743" s="82"/>
      <c r="C743" s="47" t="s">
        <v>3</v>
      </c>
      <c r="D743" s="47" t="s">
        <v>4</v>
      </c>
      <c r="E743" s="47" t="s">
        <v>514</v>
      </c>
      <c r="F743" s="47" t="s">
        <v>515</v>
      </c>
      <c r="G743" s="48" t="s">
        <v>516</v>
      </c>
    </row>
    <row r="744" spans="1:7" ht="15" customHeight="1" x14ac:dyDescent="0.25">
      <c r="A744" s="42" t="s">
        <v>829</v>
      </c>
      <c r="B744" s="43" t="s">
        <v>830</v>
      </c>
      <c r="C744" s="42" t="s">
        <v>16</v>
      </c>
      <c r="D744" s="42" t="s">
        <v>138</v>
      </c>
      <c r="E744" s="44">
        <v>1</v>
      </c>
      <c r="F744" s="45">
        <v>36.69</v>
      </c>
      <c r="G744" s="49">
        <f>TRUNC(TRUNC(E744,8)*F744,2)</f>
        <v>36.69</v>
      </c>
    </row>
    <row r="745" spans="1:7" ht="15" customHeight="1" x14ac:dyDescent="0.25">
      <c r="A745" s="28"/>
      <c r="B745" s="28"/>
      <c r="C745" s="28"/>
      <c r="D745" s="28"/>
      <c r="E745" s="83" t="s">
        <v>528</v>
      </c>
      <c r="F745" s="83"/>
      <c r="G745" s="50">
        <f>SUM(G744:G744)</f>
        <v>36.69</v>
      </c>
    </row>
    <row r="746" spans="1:7" ht="15" customHeight="1" x14ac:dyDescent="0.25">
      <c r="A746" s="82" t="s">
        <v>534</v>
      </c>
      <c r="B746" s="82"/>
      <c r="C746" s="47" t="s">
        <v>3</v>
      </c>
      <c r="D746" s="47" t="s">
        <v>4</v>
      </c>
      <c r="E746" s="47" t="s">
        <v>514</v>
      </c>
      <c r="F746" s="47" t="s">
        <v>515</v>
      </c>
      <c r="G746" s="48" t="s">
        <v>516</v>
      </c>
    </row>
    <row r="747" spans="1:7" ht="21" customHeight="1" x14ac:dyDescent="0.25">
      <c r="A747" s="42" t="s">
        <v>727</v>
      </c>
      <c r="B747" s="43" t="s">
        <v>719</v>
      </c>
      <c r="C747" s="42" t="s">
        <v>16</v>
      </c>
      <c r="D747" s="42" t="s">
        <v>553</v>
      </c>
      <c r="E747" s="44">
        <v>0.54908568999999996</v>
      </c>
      <c r="F747" s="45">
        <v>23.2</v>
      </c>
      <c r="G747" s="49">
        <f>TRUNC(TRUNC(E747,8)*F747,2)</f>
        <v>12.73</v>
      </c>
    </row>
    <row r="748" spans="1:7" ht="15" customHeight="1" x14ac:dyDescent="0.25">
      <c r="A748" s="42" t="s">
        <v>728</v>
      </c>
      <c r="B748" s="43" t="s">
        <v>721</v>
      </c>
      <c r="C748" s="42" t="s">
        <v>16</v>
      </c>
      <c r="D748" s="42" t="s">
        <v>553</v>
      </c>
      <c r="E748" s="44">
        <v>0.54908568999999996</v>
      </c>
      <c r="F748" s="45">
        <v>28.29</v>
      </c>
      <c r="G748" s="49">
        <f>TRUNC(TRUNC(E748,8)*F748,2)</f>
        <v>15.53</v>
      </c>
    </row>
    <row r="749" spans="1:7" ht="18" customHeight="1" x14ac:dyDescent="0.25">
      <c r="A749" s="28"/>
      <c r="B749" s="28"/>
      <c r="C749" s="28"/>
      <c r="D749" s="28"/>
      <c r="E749" s="83" t="s">
        <v>541</v>
      </c>
      <c r="F749" s="83"/>
      <c r="G749" s="50">
        <f>SUM(G747:G748)</f>
        <v>28.259999999999998</v>
      </c>
    </row>
    <row r="750" spans="1:7" ht="15" customHeight="1" x14ac:dyDescent="0.25">
      <c r="A750" s="28"/>
      <c r="B750" s="28"/>
      <c r="C750" s="28"/>
      <c r="D750" s="28"/>
      <c r="E750" s="78" t="s">
        <v>529</v>
      </c>
      <c r="F750" s="78"/>
      <c r="G750" s="51">
        <f>ROUND(SUM(G745,G749),2)</f>
        <v>64.95</v>
      </c>
    </row>
    <row r="751" spans="1:7" ht="15" customHeight="1" x14ac:dyDescent="0.25">
      <c r="A751" s="28"/>
      <c r="B751" s="28"/>
      <c r="C751" s="28"/>
      <c r="D751" s="28"/>
      <c r="E751" s="78" t="s">
        <v>530</v>
      </c>
      <c r="F751" s="78"/>
      <c r="G751" s="51">
        <f>ROUND(SUM(G745,G749),2)</f>
        <v>64.95</v>
      </c>
    </row>
    <row r="752" spans="1:7" ht="15" customHeight="1" x14ac:dyDescent="0.25">
      <c r="A752" s="28"/>
      <c r="B752" s="28"/>
      <c r="C752" s="28"/>
      <c r="D752" s="28"/>
      <c r="E752" s="78" t="s">
        <v>531</v>
      </c>
      <c r="F752" s="78"/>
      <c r="G752" s="51">
        <f>ROUND(G750*(1+(29.84/100)),2)</f>
        <v>84.33</v>
      </c>
    </row>
    <row r="753" spans="1:7" ht="15" customHeight="1" x14ac:dyDescent="0.25">
      <c r="A753" s="28"/>
      <c r="B753" s="28"/>
      <c r="C753" s="28"/>
      <c r="D753" s="28"/>
      <c r="E753" s="78" t="s">
        <v>729</v>
      </c>
      <c r="F753" s="78"/>
      <c r="G753" s="51">
        <v>2</v>
      </c>
    </row>
    <row r="754" spans="1:7" ht="9.9499999999999993" customHeight="1" x14ac:dyDescent="0.25">
      <c r="A754" s="28"/>
      <c r="B754" s="28"/>
      <c r="C754" s="28"/>
      <c r="D754" s="28"/>
      <c r="E754" s="84"/>
      <c r="F754" s="84"/>
      <c r="G754" s="84"/>
    </row>
    <row r="755" spans="1:7" ht="20.100000000000001" customHeight="1" x14ac:dyDescent="0.25">
      <c r="A755" s="85" t="s">
        <v>831</v>
      </c>
      <c r="B755" s="85"/>
      <c r="C755" s="85"/>
      <c r="D755" s="85"/>
      <c r="E755" s="85"/>
      <c r="F755" s="85"/>
      <c r="G755" s="85"/>
    </row>
    <row r="756" spans="1:7" ht="15" customHeight="1" x14ac:dyDescent="0.25">
      <c r="A756" s="82" t="s">
        <v>513</v>
      </c>
      <c r="B756" s="82"/>
      <c r="C756" s="47" t="s">
        <v>3</v>
      </c>
      <c r="D756" s="47" t="s">
        <v>4</v>
      </c>
      <c r="E756" s="47" t="s">
        <v>514</v>
      </c>
      <c r="F756" s="47" t="s">
        <v>515</v>
      </c>
      <c r="G756" s="48" t="s">
        <v>516</v>
      </c>
    </row>
    <row r="757" spans="1:7" ht="21" customHeight="1" x14ac:dyDescent="0.25">
      <c r="A757" s="42" t="s">
        <v>832</v>
      </c>
      <c r="B757" s="43" t="s">
        <v>833</v>
      </c>
      <c r="C757" s="42" t="s">
        <v>39</v>
      </c>
      <c r="D757" s="42" t="s">
        <v>22</v>
      </c>
      <c r="E757" s="44">
        <v>1</v>
      </c>
      <c r="F757" s="45">
        <v>2.54</v>
      </c>
      <c r="G757" s="49">
        <f>TRUNC(TRUNC(E757,8)*F757,2)</f>
        <v>2.54</v>
      </c>
    </row>
    <row r="758" spans="1:7" ht="15" customHeight="1" x14ac:dyDescent="0.25">
      <c r="A758" s="28"/>
      <c r="B758" s="28"/>
      <c r="C758" s="28"/>
      <c r="D758" s="28"/>
      <c r="E758" s="83" t="s">
        <v>528</v>
      </c>
      <c r="F758" s="83"/>
      <c r="G758" s="50">
        <f>SUM(G757:G757)</f>
        <v>2.54</v>
      </c>
    </row>
    <row r="759" spans="1:7" ht="15" customHeight="1" x14ac:dyDescent="0.25">
      <c r="A759" s="82" t="s">
        <v>534</v>
      </c>
      <c r="B759" s="82"/>
      <c r="C759" s="47" t="s">
        <v>3</v>
      </c>
      <c r="D759" s="47" t="s">
        <v>4</v>
      </c>
      <c r="E759" s="47" t="s">
        <v>514</v>
      </c>
      <c r="F759" s="47" t="s">
        <v>515</v>
      </c>
      <c r="G759" s="48" t="s">
        <v>516</v>
      </c>
    </row>
    <row r="760" spans="1:7" ht="21" customHeight="1" x14ac:dyDescent="0.25">
      <c r="A760" s="42" t="s">
        <v>718</v>
      </c>
      <c r="B760" s="43" t="s">
        <v>719</v>
      </c>
      <c r="C760" s="42" t="s">
        <v>39</v>
      </c>
      <c r="D760" s="42" t="s">
        <v>537</v>
      </c>
      <c r="E760" s="44">
        <v>0.16152720000000001</v>
      </c>
      <c r="F760" s="45">
        <v>23.89</v>
      </c>
      <c r="G760" s="49">
        <f>TRUNC(TRUNC(E760,8)*F760,2)</f>
        <v>3.85</v>
      </c>
    </row>
    <row r="761" spans="1:7" ht="15" customHeight="1" x14ac:dyDescent="0.25">
      <c r="A761" s="42" t="s">
        <v>720</v>
      </c>
      <c r="B761" s="43" t="s">
        <v>721</v>
      </c>
      <c r="C761" s="42" t="s">
        <v>39</v>
      </c>
      <c r="D761" s="42" t="s">
        <v>537</v>
      </c>
      <c r="E761" s="44">
        <v>0.16194578000000001</v>
      </c>
      <c r="F761" s="45">
        <v>28.27</v>
      </c>
      <c r="G761" s="49">
        <f>TRUNC(TRUNC(E761,8)*F761,2)</f>
        <v>4.57</v>
      </c>
    </row>
    <row r="762" spans="1:7" ht="18" customHeight="1" x14ac:dyDescent="0.25">
      <c r="A762" s="28"/>
      <c r="B762" s="28"/>
      <c r="C762" s="28"/>
      <c r="D762" s="28"/>
      <c r="E762" s="83" t="s">
        <v>541</v>
      </c>
      <c r="F762" s="83"/>
      <c r="G762" s="50">
        <f>SUM(G760:G761)</f>
        <v>8.42</v>
      </c>
    </row>
    <row r="763" spans="1:7" ht="15" customHeight="1" x14ac:dyDescent="0.25">
      <c r="A763" s="28"/>
      <c r="B763" s="28"/>
      <c r="C763" s="28"/>
      <c r="D763" s="28"/>
      <c r="E763" s="78" t="s">
        <v>529</v>
      </c>
      <c r="F763" s="78"/>
      <c r="G763" s="51">
        <f>ROUND(SUM(G758,G762),2)</f>
        <v>10.96</v>
      </c>
    </row>
    <row r="764" spans="1:7" ht="15" customHeight="1" x14ac:dyDescent="0.25">
      <c r="A764" s="28"/>
      <c r="B764" s="28"/>
      <c r="C764" s="28"/>
      <c r="D764" s="28"/>
      <c r="E764" s="78" t="s">
        <v>530</v>
      </c>
      <c r="F764" s="78"/>
      <c r="G764" s="51">
        <f>ROUND(SUM(G758,G762),2)</f>
        <v>10.96</v>
      </c>
    </row>
    <row r="765" spans="1:7" ht="15" customHeight="1" x14ac:dyDescent="0.25">
      <c r="A765" s="28"/>
      <c r="B765" s="28"/>
      <c r="C765" s="28"/>
      <c r="D765" s="28"/>
      <c r="E765" s="78" t="s">
        <v>531</v>
      </c>
      <c r="F765" s="78"/>
      <c r="G765" s="51">
        <f>ROUND(G763*(1+(29.84/100)),2)</f>
        <v>14.23</v>
      </c>
    </row>
    <row r="766" spans="1:7" ht="15" customHeight="1" x14ac:dyDescent="0.25">
      <c r="A766" s="28"/>
      <c r="B766" s="28"/>
      <c r="C766" s="28"/>
      <c r="D766" s="28"/>
      <c r="E766" s="78" t="s">
        <v>542</v>
      </c>
      <c r="F766" s="78"/>
      <c r="G766" s="51">
        <v>24</v>
      </c>
    </row>
    <row r="767" spans="1:7" ht="9.9499999999999993" customHeight="1" x14ac:dyDescent="0.25">
      <c r="A767" s="28"/>
      <c r="B767" s="28"/>
      <c r="C767" s="28"/>
      <c r="D767" s="28"/>
      <c r="E767" s="84"/>
      <c r="F767" s="84"/>
      <c r="G767" s="84"/>
    </row>
    <row r="768" spans="1:7" ht="20.100000000000001" customHeight="1" x14ac:dyDescent="0.25">
      <c r="A768" s="85" t="s">
        <v>834</v>
      </c>
      <c r="B768" s="85"/>
      <c r="C768" s="85"/>
      <c r="D768" s="85"/>
      <c r="E768" s="85"/>
      <c r="F768" s="85"/>
      <c r="G768" s="85"/>
    </row>
    <row r="769" spans="1:7" ht="15" customHeight="1" x14ac:dyDescent="0.25">
      <c r="A769" s="82" t="s">
        <v>513</v>
      </c>
      <c r="B769" s="82"/>
      <c r="C769" s="47" t="s">
        <v>3</v>
      </c>
      <c r="D769" s="47" t="s">
        <v>4</v>
      </c>
      <c r="E769" s="47" t="s">
        <v>514</v>
      </c>
      <c r="F769" s="47" t="s">
        <v>515</v>
      </c>
      <c r="G769" s="48" t="s">
        <v>516</v>
      </c>
    </row>
    <row r="770" spans="1:7" ht="21" customHeight="1" x14ac:dyDescent="0.25">
      <c r="A770" s="42" t="s">
        <v>835</v>
      </c>
      <c r="B770" s="43" t="s">
        <v>836</v>
      </c>
      <c r="C770" s="42" t="s">
        <v>39</v>
      </c>
      <c r="D770" s="42" t="s">
        <v>22</v>
      </c>
      <c r="E770" s="44">
        <v>1</v>
      </c>
      <c r="F770" s="45">
        <v>1.1000000000000001</v>
      </c>
      <c r="G770" s="49">
        <f>TRUNC(TRUNC(E770,8)*F770,2)</f>
        <v>1.1000000000000001</v>
      </c>
    </row>
    <row r="771" spans="1:7" ht="15" customHeight="1" x14ac:dyDescent="0.25">
      <c r="A771" s="28"/>
      <c r="B771" s="28"/>
      <c r="C771" s="28"/>
      <c r="D771" s="28"/>
      <c r="E771" s="83" t="s">
        <v>528</v>
      </c>
      <c r="F771" s="83"/>
      <c r="G771" s="50">
        <f>SUM(G770:G770)</f>
        <v>1.1000000000000001</v>
      </c>
    </row>
    <row r="772" spans="1:7" ht="15" customHeight="1" x14ac:dyDescent="0.25">
      <c r="A772" s="82" t="s">
        <v>534</v>
      </c>
      <c r="B772" s="82"/>
      <c r="C772" s="47" t="s">
        <v>3</v>
      </c>
      <c r="D772" s="47" t="s">
        <v>4</v>
      </c>
      <c r="E772" s="47" t="s">
        <v>514</v>
      </c>
      <c r="F772" s="47" t="s">
        <v>515</v>
      </c>
      <c r="G772" s="48" t="s">
        <v>516</v>
      </c>
    </row>
    <row r="773" spans="1:7" ht="21" customHeight="1" x14ac:dyDescent="0.25">
      <c r="A773" s="42" t="s">
        <v>718</v>
      </c>
      <c r="B773" s="43" t="s">
        <v>719</v>
      </c>
      <c r="C773" s="42" t="s">
        <v>39</v>
      </c>
      <c r="D773" s="42" t="s">
        <v>537</v>
      </c>
      <c r="E773" s="44">
        <v>0.1075716</v>
      </c>
      <c r="F773" s="45">
        <v>23.89</v>
      </c>
      <c r="G773" s="49">
        <f>TRUNC(TRUNC(E773,8)*F773,2)</f>
        <v>2.56</v>
      </c>
    </row>
    <row r="774" spans="1:7" ht="15" customHeight="1" x14ac:dyDescent="0.25">
      <c r="A774" s="42" t="s">
        <v>720</v>
      </c>
      <c r="B774" s="43" t="s">
        <v>721</v>
      </c>
      <c r="C774" s="42" t="s">
        <v>39</v>
      </c>
      <c r="D774" s="42" t="s">
        <v>537</v>
      </c>
      <c r="E774" s="44">
        <v>0.1075716</v>
      </c>
      <c r="F774" s="45">
        <v>28.27</v>
      </c>
      <c r="G774" s="49">
        <f>TRUNC(TRUNC(E774,8)*F774,2)</f>
        <v>3.04</v>
      </c>
    </row>
    <row r="775" spans="1:7" ht="18" customHeight="1" x14ac:dyDescent="0.25">
      <c r="A775" s="28"/>
      <c r="B775" s="28"/>
      <c r="C775" s="28"/>
      <c r="D775" s="28"/>
      <c r="E775" s="83" t="s">
        <v>541</v>
      </c>
      <c r="F775" s="83"/>
      <c r="G775" s="50">
        <f>SUM(G773:G774)</f>
        <v>5.6</v>
      </c>
    </row>
    <row r="776" spans="1:7" ht="15" customHeight="1" x14ac:dyDescent="0.25">
      <c r="A776" s="28"/>
      <c r="B776" s="28"/>
      <c r="C776" s="28"/>
      <c r="D776" s="28"/>
      <c r="E776" s="78" t="s">
        <v>529</v>
      </c>
      <c r="F776" s="78"/>
      <c r="G776" s="51">
        <f>ROUND(SUM(G771,G775),2)</f>
        <v>6.7</v>
      </c>
    </row>
    <row r="777" spans="1:7" ht="15" customHeight="1" x14ac:dyDescent="0.25">
      <c r="A777" s="28"/>
      <c r="B777" s="28"/>
      <c r="C777" s="28"/>
      <c r="D777" s="28"/>
      <c r="E777" s="78" t="s">
        <v>530</v>
      </c>
      <c r="F777" s="78"/>
      <c r="G777" s="51">
        <f>ROUND(SUM(G771,G775),2)</f>
        <v>6.7</v>
      </c>
    </row>
    <row r="778" spans="1:7" ht="15" customHeight="1" x14ac:dyDescent="0.25">
      <c r="A778" s="28"/>
      <c r="B778" s="28"/>
      <c r="C778" s="28"/>
      <c r="D778" s="28"/>
      <c r="E778" s="78" t="s">
        <v>531</v>
      </c>
      <c r="F778" s="78"/>
      <c r="G778" s="51">
        <f>ROUND(G776*(1+(29.84/100)),2)</f>
        <v>8.6999999999999993</v>
      </c>
    </row>
    <row r="779" spans="1:7" ht="15" customHeight="1" x14ac:dyDescent="0.25">
      <c r="A779" s="28"/>
      <c r="B779" s="28"/>
      <c r="C779" s="28"/>
      <c r="D779" s="28"/>
      <c r="E779" s="78" t="s">
        <v>542</v>
      </c>
      <c r="F779" s="78"/>
      <c r="G779" s="51">
        <v>48</v>
      </c>
    </row>
    <row r="780" spans="1:7" ht="9.9499999999999993" customHeight="1" x14ac:dyDescent="0.25">
      <c r="A780" s="28"/>
      <c r="B780" s="28"/>
      <c r="C780" s="28"/>
      <c r="D780" s="28"/>
      <c r="E780" s="84"/>
      <c r="F780" s="84"/>
      <c r="G780" s="84"/>
    </row>
    <row r="781" spans="1:7" ht="20.100000000000001" customHeight="1" x14ac:dyDescent="0.25">
      <c r="A781" s="85" t="s">
        <v>837</v>
      </c>
      <c r="B781" s="85"/>
      <c r="C781" s="85"/>
      <c r="D781" s="85"/>
      <c r="E781" s="85"/>
      <c r="F781" s="85"/>
      <c r="G781" s="85"/>
    </row>
    <row r="782" spans="1:7" ht="15" customHeight="1" x14ac:dyDescent="0.25">
      <c r="A782" s="82" t="s">
        <v>513</v>
      </c>
      <c r="B782" s="82"/>
      <c r="C782" s="47" t="s">
        <v>3</v>
      </c>
      <c r="D782" s="47" t="s">
        <v>4</v>
      </c>
      <c r="E782" s="47" t="s">
        <v>514</v>
      </c>
      <c r="F782" s="47" t="s">
        <v>515</v>
      </c>
      <c r="G782" s="48" t="s">
        <v>516</v>
      </c>
    </row>
    <row r="783" spans="1:7" ht="21" customHeight="1" x14ac:dyDescent="0.25">
      <c r="A783" s="42" t="s">
        <v>838</v>
      </c>
      <c r="B783" s="43" t="s">
        <v>839</v>
      </c>
      <c r="C783" s="42" t="s">
        <v>39</v>
      </c>
      <c r="D783" s="42" t="s">
        <v>89</v>
      </c>
      <c r="E783" s="44">
        <v>1.0169999999999999</v>
      </c>
      <c r="F783" s="45">
        <v>4.75</v>
      </c>
      <c r="G783" s="49">
        <f>TRUNC(TRUNC(E783,8)*F783,2)</f>
        <v>4.83</v>
      </c>
    </row>
    <row r="784" spans="1:7" ht="15" customHeight="1" x14ac:dyDescent="0.25">
      <c r="A784" s="28"/>
      <c r="B784" s="28"/>
      <c r="C784" s="28"/>
      <c r="D784" s="28"/>
      <c r="E784" s="83" t="s">
        <v>528</v>
      </c>
      <c r="F784" s="83"/>
      <c r="G784" s="50">
        <f>SUM(G783:G783)</f>
        <v>4.83</v>
      </c>
    </row>
    <row r="785" spans="1:7" ht="15" customHeight="1" x14ac:dyDescent="0.25">
      <c r="A785" s="82" t="s">
        <v>534</v>
      </c>
      <c r="B785" s="82"/>
      <c r="C785" s="47" t="s">
        <v>3</v>
      </c>
      <c r="D785" s="47" t="s">
        <v>4</v>
      </c>
      <c r="E785" s="47" t="s">
        <v>514</v>
      </c>
      <c r="F785" s="47" t="s">
        <v>515</v>
      </c>
      <c r="G785" s="48" t="s">
        <v>516</v>
      </c>
    </row>
    <row r="786" spans="1:7" ht="21" customHeight="1" x14ac:dyDescent="0.25">
      <c r="A786" s="42" t="s">
        <v>718</v>
      </c>
      <c r="B786" s="43" t="s">
        <v>719</v>
      </c>
      <c r="C786" s="42" t="s">
        <v>39</v>
      </c>
      <c r="D786" s="42" t="s">
        <v>537</v>
      </c>
      <c r="E786" s="44">
        <v>9.3119950000000007E-2</v>
      </c>
      <c r="F786" s="45">
        <v>23.89</v>
      </c>
      <c r="G786" s="49">
        <f>TRUNC(TRUNC(E786,8)*F786,2)</f>
        <v>2.2200000000000002</v>
      </c>
    </row>
    <row r="787" spans="1:7" ht="15" customHeight="1" x14ac:dyDescent="0.25">
      <c r="A787" s="42" t="s">
        <v>720</v>
      </c>
      <c r="B787" s="43" t="s">
        <v>721</v>
      </c>
      <c r="C787" s="42" t="s">
        <v>39</v>
      </c>
      <c r="D787" s="42" t="s">
        <v>537</v>
      </c>
      <c r="E787" s="44">
        <v>9.3538529999999995E-2</v>
      </c>
      <c r="F787" s="45">
        <v>28.27</v>
      </c>
      <c r="G787" s="49">
        <f>TRUNC(TRUNC(E787,8)*F787,2)</f>
        <v>2.64</v>
      </c>
    </row>
    <row r="788" spans="1:7" ht="18" customHeight="1" x14ac:dyDescent="0.25">
      <c r="A788" s="28"/>
      <c r="B788" s="28"/>
      <c r="C788" s="28"/>
      <c r="D788" s="28"/>
      <c r="E788" s="83" t="s">
        <v>541</v>
      </c>
      <c r="F788" s="83"/>
      <c r="G788" s="50">
        <f>SUM(G786:G787)</f>
        <v>4.8600000000000003</v>
      </c>
    </row>
    <row r="789" spans="1:7" ht="15" customHeight="1" x14ac:dyDescent="0.25">
      <c r="A789" s="28"/>
      <c r="B789" s="28"/>
      <c r="C789" s="28"/>
      <c r="D789" s="28"/>
      <c r="E789" s="78" t="s">
        <v>529</v>
      </c>
      <c r="F789" s="78"/>
      <c r="G789" s="51">
        <f>ROUND(SUM(G784,G788),2)</f>
        <v>9.69</v>
      </c>
    </row>
    <row r="790" spans="1:7" ht="15" customHeight="1" x14ac:dyDescent="0.25">
      <c r="A790" s="28"/>
      <c r="B790" s="28"/>
      <c r="C790" s="28"/>
      <c r="D790" s="28"/>
      <c r="E790" s="78" t="s">
        <v>530</v>
      </c>
      <c r="F790" s="78"/>
      <c r="G790" s="51">
        <f>ROUND(SUM(G784,G788),2)</f>
        <v>9.69</v>
      </c>
    </row>
    <row r="791" spans="1:7" ht="15" customHeight="1" x14ac:dyDescent="0.25">
      <c r="A791" s="28"/>
      <c r="B791" s="28"/>
      <c r="C791" s="28"/>
      <c r="D791" s="28"/>
      <c r="E791" s="78" t="s">
        <v>531</v>
      </c>
      <c r="F791" s="78"/>
      <c r="G791" s="51">
        <f>ROUND(G789*(1+(29.84/100)),2)</f>
        <v>12.58</v>
      </c>
    </row>
    <row r="792" spans="1:7" ht="15" customHeight="1" x14ac:dyDescent="0.25">
      <c r="A792" s="28"/>
      <c r="B792" s="28"/>
      <c r="C792" s="28"/>
      <c r="D792" s="28"/>
      <c r="E792" s="78" t="s">
        <v>677</v>
      </c>
      <c r="F792" s="78"/>
      <c r="G792" s="51">
        <v>154.82</v>
      </c>
    </row>
    <row r="793" spans="1:7" ht="9.9499999999999993" customHeight="1" x14ac:dyDescent="0.25">
      <c r="A793" s="28"/>
      <c r="B793" s="28"/>
      <c r="C793" s="28"/>
      <c r="D793" s="28"/>
      <c r="E793" s="84"/>
      <c r="F793" s="84"/>
      <c r="G793" s="84"/>
    </row>
    <row r="794" spans="1:7" ht="20.100000000000001" customHeight="1" x14ac:dyDescent="0.25">
      <c r="A794" s="85" t="s">
        <v>840</v>
      </c>
      <c r="B794" s="85"/>
      <c r="C794" s="85"/>
      <c r="D794" s="85"/>
      <c r="E794" s="85"/>
      <c r="F794" s="85"/>
      <c r="G794" s="85"/>
    </row>
    <row r="795" spans="1:7" ht="15" customHeight="1" x14ac:dyDescent="0.25">
      <c r="A795" s="82" t="s">
        <v>513</v>
      </c>
      <c r="B795" s="82"/>
      <c r="C795" s="47" t="s">
        <v>3</v>
      </c>
      <c r="D795" s="47" t="s">
        <v>4</v>
      </c>
      <c r="E795" s="47" t="s">
        <v>514</v>
      </c>
      <c r="F795" s="47" t="s">
        <v>515</v>
      </c>
      <c r="G795" s="48" t="s">
        <v>516</v>
      </c>
    </row>
    <row r="796" spans="1:7" ht="15" customHeight="1" x14ac:dyDescent="0.25">
      <c r="A796" s="42" t="s">
        <v>841</v>
      </c>
      <c r="B796" s="43" t="s">
        <v>842</v>
      </c>
      <c r="C796" s="42" t="s">
        <v>16</v>
      </c>
      <c r="D796" s="42" t="s">
        <v>138</v>
      </c>
      <c r="E796" s="44">
        <v>1</v>
      </c>
      <c r="F796" s="45">
        <v>2396.2199999999998</v>
      </c>
      <c r="G796" s="49">
        <f>TRUNC(TRUNC(E796,8)*F796,2)</f>
        <v>2396.2199999999998</v>
      </c>
    </row>
    <row r="797" spans="1:7" ht="15" customHeight="1" x14ac:dyDescent="0.25">
      <c r="A797" s="28"/>
      <c r="B797" s="28"/>
      <c r="C797" s="28"/>
      <c r="D797" s="28"/>
      <c r="E797" s="83" t="s">
        <v>528</v>
      </c>
      <c r="F797" s="83"/>
      <c r="G797" s="50">
        <f>SUM(G796:G796)</f>
        <v>2396.2199999999998</v>
      </c>
    </row>
    <row r="798" spans="1:7" ht="15" customHeight="1" x14ac:dyDescent="0.25">
      <c r="A798" s="82" t="s">
        <v>534</v>
      </c>
      <c r="B798" s="82"/>
      <c r="C798" s="47" t="s">
        <v>3</v>
      </c>
      <c r="D798" s="47" t="s">
        <v>4</v>
      </c>
      <c r="E798" s="47" t="s">
        <v>514</v>
      </c>
      <c r="F798" s="47" t="s">
        <v>515</v>
      </c>
      <c r="G798" s="48" t="s">
        <v>516</v>
      </c>
    </row>
    <row r="799" spans="1:7" ht="21" customHeight="1" x14ac:dyDescent="0.25">
      <c r="A799" s="42" t="s">
        <v>727</v>
      </c>
      <c r="B799" s="43" t="s">
        <v>719</v>
      </c>
      <c r="C799" s="42" t="s">
        <v>16</v>
      </c>
      <c r="D799" s="42" t="s">
        <v>553</v>
      </c>
      <c r="E799" s="44">
        <v>3.1353317700000001</v>
      </c>
      <c r="F799" s="45">
        <v>23.2</v>
      </c>
      <c r="G799" s="49">
        <f>TRUNC(TRUNC(E799,8)*F799,2)</f>
        <v>72.73</v>
      </c>
    </row>
    <row r="800" spans="1:7" ht="15" customHeight="1" x14ac:dyDescent="0.25">
      <c r="A800" s="42" t="s">
        <v>728</v>
      </c>
      <c r="B800" s="43" t="s">
        <v>721</v>
      </c>
      <c r="C800" s="42" t="s">
        <v>16</v>
      </c>
      <c r="D800" s="42" t="s">
        <v>553</v>
      </c>
      <c r="E800" s="44">
        <v>1.5690536799999999</v>
      </c>
      <c r="F800" s="45">
        <v>28.29</v>
      </c>
      <c r="G800" s="49">
        <f>TRUNC(TRUNC(E800,8)*F800,2)</f>
        <v>44.38</v>
      </c>
    </row>
    <row r="801" spans="1:7" ht="18" customHeight="1" x14ac:dyDescent="0.25">
      <c r="A801" s="28"/>
      <c r="B801" s="28"/>
      <c r="C801" s="28"/>
      <c r="D801" s="28"/>
      <c r="E801" s="83" t="s">
        <v>541</v>
      </c>
      <c r="F801" s="83"/>
      <c r="G801" s="50">
        <f>SUM(G799:G800)</f>
        <v>117.11000000000001</v>
      </c>
    </row>
    <row r="802" spans="1:7" ht="15" customHeight="1" x14ac:dyDescent="0.25">
      <c r="A802" s="28"/>
      <c r="B802" s="28"/>
      <c r="C802" s="28"/>
      <c r="D802" s="28"/>
      <c r="E802" s="78" t="s">
        <v>529</v>
      </c>
      <c r="F802" s="78"/>
      <c r="G802" s="51">
        <f>ROUND(SUM(G797,G801),2)</f>
        <v>2513.33</v>
      </c>
    </row>
    <row r="803" spans="1:7" ht="15" customHeight="1" x14ac:dyDescent="0.25">
      <c r="A803" s="28"/>
      <c r="B803" s="28"/>
      <c r="C803" s="28"/>
      <c r="D803" s="28"/>
      <c r="E803" s="78" t="s">
        <v>530</v>
      </c>
      <c r="F803" s="78"/>
      <c r="G803" s="51">
        <f>ROUND(SUM(G797,G801),2)</f>
        <v>2513.33</v>
      </c>
    </row>
    <row r="804" spans="1:7" ht="15" customHeight="1" x14ac:dyDescent="0.25">
      <c r="A804" s="28"/>
      <c r="B804" s="28"/>
      <c r="C804" s="28"/>
      <c r="D804" s="28"/>
      <c r="E804" s="78" t="s">
        <v>531</v>
      </c>
      <c r="F804" s="78"/>
      <c r="G804" s="51">
        <f>ROUND(G802*(1+(29.84/100)),2)</f>
        <v>3263.31</v>
      </c>
    </row>
    <row r="805" spans="1:7" ht="15" customHeight="1" x14ac:dyDescent="0.25">
      <c r="A805" s="28"/>
      <c r="B805" s="28"/>
      <c r="C805" s="28"/>
      <c r="D805" s="28"/>
      <c r="E805" s="78" t="s">
        <v>729</v>
      </c>
      <c r="F805" s="78"/>
      <c r="G805" s="51">
        <v>1</v>
      </c>
    </row>
    <row r="806" spans="1:7" ht="9.9499999999999993" customHeight="1" x14ac:dyDescent="0.25">
      <c r="A806" s="28"/>
      <c r="B806" s="28"/>
      <c r="C806" s="28"/>
      <c r="D806" s="28"/>
      <c r="E806" s="84"/>
      <c r="F806" s="84"/>
      <c r="G806" s="84"/>
    </row>
    <row r="807" spans="1:7" ht="20.100000000000001" customHeight="1" x14ac:dyDescent="0.25">
      <c r="A807" s="85" t="s">
        <v>843</v>
      </c>
      <c r="B807" s="85"/>
      <c r="C807" s="85"/>
      <c r="D807" s="85"/>
      <c r="E807" s="85"/>
      <c r="F807" s="85"/>
      <c r="G807" s="85"/>
    </row>
    <row r="808" spans="1:7" ht="15" customHeight="1" x14ac:dyDescent="0.25">
      <c r="A808" s="82" t="s">
        <v>513</v>
      </c>
      <c r="B808" s="82"/>
      <c r="C808" s="47" t="s">
        <v>3</v>
      </c>
      <c r="D808" s="47" t="s">
        <v>4</v>
      </c>
      <c r="E808" s="47" t="s">
        <v>514</v>
      </c>
      <c r="F808" s="47" t="s">
        <v>515</v>
      </c>
      <c r="G808" s="48" t="s">
        <v>516</v>
      </c>
    </row>
    <row r="809" spans="1:7" ht="15" customHeight="1" x14ac:dyDescent="0.25">
      <c r="A809" s="42" t="s">
        <v>844</v>
      </c>
      <c r="B809" s="43" t="s">
        <v>845</v>
      </c>
      <c r="C809" s="42" t="s">
        <v>16</v>
      </c>
      <c r="D809" s="42" t="s">
        <v>138</v>
      </c>
      <c r="E809" s="44">
        <v>1</v>
      </c>
      <c r="F809" s="45">
        <v>1159.97</v>
      </c>
      <c r="G809" s="49">
        <f>TRUNC(TRUNC(E809,8)*F809,2)</f>
        <v>1159.97</v>
      </c>
    </row>
    <row r="810" spans="1:7" ht="15" customHeight="1" x14ac:dyDescent="0.25">
      <c r="A810" s="28"/>
      <c r="B810" s="28"/>
      <c r="C810" s="28"/>
      <c r="D810" s="28"/>
      <c r="E810" s="83" t="s">
        <v>528</v>
      </c>
      <c r="F810" s="83"/>
      <c r="G810" s="50">
        <f>SUM(G809:G809)</f>
        <v>1159.97</v>
      </c>
    </row>
    <row r="811" spans="1:7" ht="15" customHeight="1" x14ac:dyDescent="0.25">
      <c r="A811" s="82" t="s">
        <v>534</v>
      </c>
      <c r="B811" s="82"/>
      <c r="C811" s="47" t="s">
        <v>3</v>
      </c>
      <c r="D811" s="47" t="s">
        <v>4</v>
      </c>
      <c r="E811" s="47" t="s">
        <v>514</v>
      </c>
      <c r="F811" s="47" t="s">
        <v>515</v>
      </c>
      <c r="G811" s="48" t="s">
        <v>516</v>
      </c>
    </row>
    <row r="812" spans="1:7" ht="21" customHeight="1" x14ac:dyDescent="0.25">
      <c r="A812" s="42" t="s">
        <v>727</v>
      </c>
      <c r="B812" s="43" t="s">
        <v>719</v>
      </c>
      <c r="C812" s="42" t="s">
        <v>16</v>
      </c>
      <c r="D812" s="42" t="s">
        <v>553</v>
      </c>
      <c r="E812" s="44">
        <v>1.5673653400000001</v>
      </c>
      <c r="F812" s="45">
        <v>23.2</v>
      </c>
      <c r="G812" s="49">
        <f>TRUNC(TRUNC(E812,8)*F812,2)</f>
        <v>36.36</v>
      </c>
    </row>
    <row r="813" spans="1:7" ht="15" customHeight="1" x14ac:dyDescent="0.25">
      <c r="A813" s="42" t="s">
        <v>728</v>
      </c>
      <c r="B813" s="43" t="s">
        <v>721</v>
      </c>
      <c r="C813" s="42" t="s">
        <v>16</v>
      </c>
      <c r="D813" s="42" t="s">
        <v>553</v>
      </c>
      <c r="E813" s="44">
        <v>3.136765</v>
      </c>
      <c r="F813" s="45">
        <v>28.29</v>
      </c>
      <c r="G813" s="49">
        <f>TRUNC(TRUNC(E813,8)*F813,2)</f>
        <v>88.73</v>
      </c>
    </row>
    <row r="814" spans="1:7" ht="18" customHeight="1" x14ac:dyDescent="0.25">
      <c r="A814" s="28"/>
      <c r="B814" s="28"/>
      <c r="C814" s="28"/>
      <c r="D814" s="28"/>
      <c r="E814" s="83" t="s">
        <v>541</v>
      </c>
      <c r="F814" s="83"/>
      <c r="G814" s="50">
        <f>SUM(G812:G813)</f>
        <v>125.09</v>
      </c>
    </row>
    <row r="815" spans="1:7" ht="15" customHeight="1" x14ac:dyDescent="0.25">
      <c r="A815" s="28"/>
      <c r="B815" s="28"/>
      <c r="C815" s="28"/>
      <c r="D815" s="28"/>
      <c r="E815" s="78" t="s">
        <v>529</v>
      </c>
      <c r="F815" s="78"/>
      <c r="G815" s="51">
        <f>ROUND(SUM(G810,G814),2)</f>
        <v>1285.06</v>
      </c>
    </row>
    <row r="816" spans="1:7" ht="15" customHeight="1" x14ac:dyDescent="0.25">
      <c r="A816" s="28"/>
      <c r="B816" s="28"/>
      <c r="C816" s="28"/>
      <c r="D816" s="28"/>
      <c r="E816" s="78" t="s">
        <v>530</v>
      </c>
      <c r="F816" s="78"/>
      <c r="G816" s="51">
        <f>ROUND(SUM(G810,G814),2)</f>
        <v>1285.06</v>
      </c>
    </row>
    <row r="817" spans="1:7" ht="15" customHeight="1" x14ac:dyDescent="0.25">
      <c r="A817" s="28"/>
      <c r="B817" s="28"/>
      <c r="C817" s="28"/>
      <c r="D817" s="28"/>
      <c r="E817" s="78" t="s">
        <v>531</v>
      </c>
      <c r="F817" s="78"/>
      <c r="G817" s="51">
        <f>ROUND(G815*(1+(29.84/100)),2)</f>
        <v>1668.52</v>
      </c>
    </row>
    <row r="818" spans="1:7" ht="15" customHeight="1" x14ac:dyDescent="0.25">
      <c r="A818" s="28"/>
      <c r="B818" s="28"/>
      <c r="C818" s="28"/>
      <c r="D818" s="28"/>
      <c r="E818" s="78" t="s">
        <v>729</v>
      </c>
      <c r="F818" s="78"/>
      <c r="G818" s="51">
        <v>1</v>
      </c>
    </row>
    <row r="819" spans="1:7" ht="9.9499999999999993" customHeight="1" x14ac:dyDescent="0.25">
      <c r="A819" s="28"/>
      <c r="B819" s="28"/>
      <c r="C819" s="28"/>
      <c r="D819" s="28"/>
      <c r="E819" s="84"/>
      <c r="F819" s="84"/>
      <c r="G819" s="84"/>
    </row>
    <row r="820" spans="1:7" ht="20.100000000000001" customHeight="1" x14ac:dyDescent="0.25">
      <c r="A820" s="85" t="s">
        <v>846</v>
      </c>
      <c r="B820" s="85"/>
      <c r="C820" s="85"/>
      <c r="D820" s="85"/>
      <c r="E820" s="85"/>
      <c r="F820" s="85"/>
      <c r="G820" s="85"/>
    </row>
    <row r="821" spans="1:7" ht="15" customHeight="1" x14ac:dyDescent="0.25">
      <c r="A821" s="82" t="s">
        <v>513</v>
      </c>
      <c r="B821" s="82"/>
      <c r="C821" s="47" t="s">
        <v>3</v>
      </c>
      <c r="D821" s="47" t="s">
        <v>4</v>
      </c>
      <c r="E821" s="47" t="s">
        <v>514</v>
      </c>
      <c r="F821" s="47" t="s">
        <v>515</v>
      </c>
      <c r="G821" s="48" t="s">
        <v>516</v>
      </c>
    </row>
    <row r="822" spans="1:7" ht="21" customHeight="1" x14ac:dyDescent="0.25">
      <c r="A822" s="42" t="s">
        <v>847</v>
      </c>
      <c r="B822" s="43" t="s">
        <v>848</v>
      </c>
      <c r="C822" s="42" t="s">
        <v>39</v>
      </c>
      <c r="D822" s="42" t="s">
        <v>89</v>
      </c>
      <c r="E822" s="44">
        <v>1.05</v>
      </c>
      <c r="F822" s="45">
        <v>7.32</v>
      </c>
      <c r="G822" s="49">
        <f>TRUNC(TRUNC(E822,8)*F822,2)</f>
        <v>7.68</v>
      </c>
    </row>
    <row r="823" spans="1:7" ht="15" customHeight="1" x14ac:dyDescent="0.25">
      <c r="A823" s="28"/>
      <c r="B823" s="28"/>
      <c r="C823" s="28"/>
      <c r="D823" s="28"/>
      <c r="E823" s="83" t="s">
        <v>528</v>
      </c>
      <c r="F823" s="83"/>
      <c r="G823" s="50">
        <f>SUM(G822:G822)</f>
        <v>7.68</v>
      </c>
    </row>
    <row r="824" spans="1:7" ht="15" customHeight="1" x14ac:dyDescent="0.25">
      <c r="A824" s="82" t="s">
        <v>534</v>
      </c>
      <c r="B824" s="82"/>
      <c r="C824" s="47" t="s">
        <v>3</v>
      </c>
      <c r="D824" s="47" t="s">
        <v>4</v>
      </c>
      <c r="E824" s="47" t="s">
        <v>514</v>
      </c>
      <c r="F824" s="47" t="s">
        <v>515</v>
      </c>
      <c r="G824" s="48" t="s">
        <v>516</v>
      </c>
    </row>
    <row r="825" spans="1:7" ht="21" customHeight="1" x14ac:dyDescent="0.25">
      <c r="A825" s="42" t="s">
        <v>718</v>
      </c>
      <c r="B825" s="43" t="s">
        <v>719</v>
      </c>
      <c r="C825" s="42" t="s">
        <v>39</v>
      </c>
      <c r="D825" s="42" t="s">
        <v>537</v>
      </c>
      <c r="E825" s="44">
        <v>3.6400500000000001E-3</v>
      </c>
      <c r="F825" s="45">
        <v>23.89</v>
      </c>
      <c r="G825" s="49">
        <f>TRUNC(TRUNC(E825,8)*F825,2)</f>
        <v>0.08</v>
      </c>
    </row>
    <row r="826" spans="1:7" ht="15" customHeight="1" x14ac:dyDescent="0.25">
      <c r="A826" s="42" t="s">
        <v>720</v>
      </c>
      <c r="B826" s="43" t="s">
        <v>721</v>
      </c>
      <c r="C826" s="42" t="s">
        <v>39</v>
      </c>
      <c r="D826" s="42" t="s">
        <v>537</v>
      </c>
      <c r="E826" s="44">
        <v>3.7697500000000001E-3</v>
      </c>
      <c r="F826" s="45">
        <v>28.27</v>
      </c>
      <c r="G826" s="49">
        <f>TRUNC(TRUNC(E826,8)*F826,2)</f>
        <v>0.1</v>
      </c>
    </row>
    <row r="827" spans="1:7" ht="18" customHeight="1" x14ac:dyDescent="0.25">
      <c r="A827" s="28"/>
      <c r="B827" s="28"/>
      <c r="C827" s="28"/>
      <c r="D827" s="28"/>
      <c r="E827" s="83" t="s">
        <v>541</v>
      </c>
      <c r="F827" s="83"/>
      <c r="G827" s="50">
        <f>SUM(G825:G826)</f>
        <v>0.18</v>
      </c>
    </row>
    <row r="828" spans="1:7" ht="15" customHeight="1" x14ac:dyDescent="0.25">
      <c r="A828" s="28"/>
      <c r="B828" s="28"/>
      <c r="C828" s="28"/>
      <c r="D828" s="28"/>
      <c r="E828" s="78" t="s">
        <v>529</v>
      </c>
      <c r="F828" s="78"/>
      <c r="G828" s="51">
        <f>ROUND(SUM(G823,G827),2)</f>
        <v>7.86</v>
      </c>
    </row>
    <row r="829" spans="1:7" ht="15" customHeight="1" x14ac:dyDescent="0.25">
      <c r="A829" s="28"/>
      <c r="B829" s="28"/>
      <c r="C829" s="28"/>
      <c r="D829" s="28"/>
      <c r="E829" s="78" t="s">
        <v>530</v>
      </c>
      <c r="F829" s="78"/>
      <c r="G829" s="51">
        <f>ROUND(SUM(G823,G827),2)</f>
        <v>7.86</v>
      </c>
    </row>
    <row r="830" spans="1:7" ht="15" customHeight="1" x14ac:dyDescent="0.25">
      <c r="A830" s="28"/>
      <c r="B830" s="28"/>
      <c r="C830" s="28"/>
      <c r="D830" s="28"/>
      <c r="E830" s="78" t="s">
        <v>531</v>
      </c>
      <c r="F830" s="78"/>
      <c r="G830" s="51">
        <f>ROUND(G828*(1+(29.84/100)),2)</f>
        <v>10.210000000000001</v>
      </c>
    </row>
    <row r="831" spans="1:7" ht="15" customHeight="1" x14ac:dyDescent="0.25">
      <c r="A831" s="28"/>
      <c r="B831" s="28"/>
      <c r="C831" s="28"/>
      <c r="D831" s="28"/>
      <c r="E831" s="78" t="s">
        <v>677</v>
      </c>
      <c r="F831" s="78"/>
      <c r="G831" s="51">
        <v>131</v>
      </c>
    </row>
    <row r="832" spans="1:7" ht="9.9499999999999993" customHeight="1" x14ac:dyDescent="0.25">
      <c r="A832" s="28"/>
      <c r="B832" s="28"/>
      <c r="C832" s="28"/>
      <c r="D832" s="28"/>
      <c r="E832" s="84"/>
      <c r="F832" s="84"/>
      <c r="G832" s="84"/>
    </row>
    <row r="833" spans="1:7" ht="20.100000000000001" customHeight="1" x14ac:dyDescent="0.25">
      <c r="A833" s="85" t="s">
        <v>849</v>
      </c>
      <c r="B833" s="85"/>
      <c r="C833" s="85"/>
      <c r="D833" s="85"/>
      <c r="E833" s="85"/>
      <c r="F833" s="85"/>
      <c r="G833" s="85"/>
    </row>
    <row r="834" spans="1:7" ht="15" customHeight="1" x14ac:dyDescent="0.25">
      <c r="A834" s="82" t="s">
        <v>734</v>
      </c>
      <c r="B834" s="82"/>
      <c r="C834" s="47" t="s">
        <v>3</v>
      </c>
      <c r="D834" s="47" t="s">
        <v>4</v>
      </c>
      <c r="E834" s="47" t="s">
        <v>514</v>
      </c>
      <c r="F834" s="47" t="s">
        <v>515</v>
      </c>
      <c r="G834" s="48" t="s">
        <v>516</v>
      </c>
    </row>
    <row r="835" spans="1:7" ht="15" customHeight="1" x14ac:dyDescent="0.25">
      <c r="A835" s="42" t="s">
        <v>735</v>
      </c>
      <c r="B835" s="43" t="s">
        <v>736</v>
      </c>
      <c r="C835" s="42" t="s">
        <v>145</v>
      </c>
      <c r="D835" s="42" t="s">
        <v>553</v>
      </c>
      <c r="E835" s="44">
        <v>0.13905619</v>
      </c>
      <c r="F835" s="45">
        <v>3.74</v>
      </c>
      <c r="G835" s="49">
        <f>ROUND(ROUND(E835,8)*F835,2)</f>
        <v>0.52</v>
      </c>
    </row>
    <row r="836" spans="1:7" ht="15" customHeight="1" x14ac:dyDescent="0.25">
      <c r="A836" s="28"/>
      <c r="B836" s="28"/>
      <c r="C836" s="28"/>
      <c r="D836" s="28"/>
      <c r="E836" s="83" t="s">
        <v>739</v>
      </c>
      <c r="F836" s="83"/>
      <c r="G836" s="50">
        <f>SUM(G835:G835)</f>
        <v>0.52</v>
      </c>
    </row>
    <row r="837" spans="1:7" ht="15" customHeight="1" x14ac:dyDescent="0.25">
      <c r="A837" s="82" t="s">
        <v>513</v>
      </c>
      <c r="B837" s="82"/>
      <c r="C837" s="47" t="s">
        <v>3</v>
      </c>
      <c r="D837" s="47" t="s">
        <v>4</v>
      </c>
      <c r="E837" s="47" t="s">
        <v>514</v>
      </c>
      <c r="F837" s="47" t="s">
        <v>515</v>
      </c>
      <c r="G837" s="48" t="s">
        <v>516</v>
      </c>
    </row>
    <row r="838" spans="1:7" ht="15" customHeight="1" x14ac:dyDescent="0.25">
      <c r="A838" s="42" t="s">
        <v>850</v>
      </c>
      <c r="B838" s="43" t="s">
        <v>851</v>
      </c>
      <c r="C838" s="42" t="s">
        <v>145</v>
      </c>
      <c r="D838" s="42" t="s">
        <v>239</v>
      </c>
      <c r="E838" s="44">
        <v>0.998</v>
      </c>
      <c r="F838" s="45">
        <v>8.65</v>
      </c>
      <c r="G838" s="49">
        <f>ROUND(ROUND(E838,8)*F838,2)</f>
        <v>8.6300000000000008</v>
      </c>
    </row>
    <row r="839" spans="1:7" ht="15" customHeight="1" x14ac:dyDescent="0.25">
      <c r="A839" s="28"/>
      <c r="B839" s="28"/>
      <c r="C839" s="28"/>
      <c r="D839" s="28"/>
      <c r="E839" s="83" t="s">
        <v>528</v>
      </c>
      <c r="F839" s="83"/>
      <c r="G839" s="50">
        <f>SUM(G838:G838)</f>
        <v>8.6300000000000008</v>
      </c>
    </row>
    <row r="840" spans="1:7" ht="15" customHeight="1" x14ac:dyDescent="0.25">
      <c r="A840" s="82" t="s">
        <v>742</v>
      </c>
      <c r="B840" s="82"/>
      <c r="C840" s="47" t="s">
        <v>3</v>
      </c>
      <c r="D840" s="47" t="s">
        <v>4</v>
      </c>
      <c r="E840" s="47" t="s">
        <v>514</v>
      </c>
      <c r="F840" s="47" t="s">
        <v>515</v>
      </c>
      <c r="G840" s="48" t="s">
        <v>516</v>
      </c>
    </row>
    <row r="841" spans="1:7" ht="15" customHeight="1" x14ac:dyDescent="0.25">
      <c r="A841" s="42" t="s">
        <v>743</v>
      </c>
      <c r="B841" s="43" t="s">
        <v>744</v>
      </c>
      <c r="C841" s="42" t="s">
        <v>145</v>
      </c>
      <c r="D841" s="42" t="s">
        <v>553</v>
      </c>
      <c r="E841" s="44">
        <v>0.14172999</v>
      </c>
      <c r="F841" s="45">
        <v>17.03</v>
      </c>
      <c r="G841" s="49">
        <f>ROUND(ROUND(E841,8)*F841,2)</f>
        <v>2.41</v>
      </c>
    </row>
    <row r="842" spans="1:7" ht="15" customHeight="1" x14ac:dyDescent="0.25">
      <c r="A842" s="28"/>
      <c r="B842" s="28"/>
      <c r="C842" s="28"/>
      <c r="D842" s="28"/>
      <c r="E842" s="83" t="s">
        <v>747</v>
      </c>
      <c r="F842" s="83"/>
      <c r="G842" s="50">
        <f>SUM(G841:G841)</f>
        <v>2.41</v>
      </c>
    </row>
    <row r="843" spans="1:7" ht="15" customHeight="1" x14ac:dyDescent="0.25">
      <c r="A843" s="28"/>
      <c r="B843" s="28"/>
      <c r="C843" s="28"/>
      <c r="D843" s="28"/>
      <c r="E843" s="78" t="s">
        <v>529</v>
      </c>
      <c r="F843" s="78"/>
      <c r="G843" s="51">
        <f>ROUND(SUM(G836,G839,G842),2)</f>
        <v>11.56</v>
      </c>
    </row>
    <row r="844" spans="1:7" ht="15" customHeight="1" x14ac:dyDescent="0.25">
      <c r="A844" s="28"/>
      <c r="B844" s="28"/>
      <c r="C844" s="28"/>
      <c r="D844" s="28"/>
      <c r="E844" s="78" t="s">
        <v>530</v>
      </c>
      <c r="F844" s="78"/>
      <c r="G844" s="51">
        <f>ROUND(SUM(G836,G839,G842),2)</f>
        <v>11.56</v>
      </c>
    </row>
    <row r="845" spans="1:7" ht="15" customHeight="1" x14ac:dyDescent="0.25">
      <c r="A845" s="28"/>
      <c r="B845" s="28"/>
      <c r="C845" s="28"/>
      <c r="D845" s="28"/>
      <c r="E845" s="78" t="s">
        <v>531</v>
      </c>
      <c r="F845" s="78"/>
      <c r="G845" s="51">
        <f>ROUND(G843*(1+(29.84/100)),2)</f>
        <v>15.01</v>
      </c>
    </row>
    <row r="846" spans="1:7" ht="15" customHeight="1" x14ac:dyDescent="0.25">
      <c r="A846" s="28"/>
      <c r="B846" s="28"/>
      <c r="C846" s="28"/>
      <c r="D846" s="28"/>
      <c r="E846" s="78" t="s">
        <v>852</v>
      </c>
      <c r="F846" s="78"/>
      <c r="G846" s="51">
        <v>490.64</v>
      </c>
    </row>
    <row r="847" spans="1:7" ht="9.9499999999999993" customHeight="1" x14ac:dyDescent="0.25">
      <c r="A847" s="28"/>
      <c r="B847" s="28"/>
      <c r="C847" s="28"/>
      <c r="D847" s="28"/>
      <c r="E847" s="84"/>
      <c r="F847" s="84"/>
      <c r="G847" s="84"/>
    </row>
    <row r="848" spans="1:7" ht="20.100000000000001" customHeight="1" x14ac:dyDescent="0.25">
      <c r="A848" s="85" t="s">
        <v>853</v>
      </c>
      <c r="B848" s="85"/>
      <c r="C848" s="85"/>
      <c r="D848" s="85"/>
      <c r="E848" s="85"/>
      <c r="F848" s="85"/>
      <c r="G848" s="85"/>
    </row>
    <row r="849" spans="1:7" ht="15" customHeight="1" x14ac:dyDescent="0.25">
      <c r="A849" s="82" t="s">
        <v>734</v>
      </c>
      <c r="B849" s="82"/>
      <c r="C849" s="47" t="s">
        <v>3</v>
      </c>
      <c r="D849" s="47" t="s">
        <v>4</v>
      </c>
      <c r="E849" s="47" t="s">
        <v>514</v>
      </c>
      <c r="F849" s="47" t="s">
        <v>515</v>
      </c>
      <c r="G849" s="48" t="s">
        <v>516</v>
      </c>
    </row>
    <row r="850" spans="1:7" ht="15" customHeight="1" x14ac:dyDescent="0.25">
      <c r="A850" s="42" t="s">
        <v>735</v>
      </c>
      <c r="B850" s="43" t="s">
        <v>736</v>
      </c>
      <c r="C850" s="42" t="s">
        <v>145</v>
      </c>
      <c r="D850" s="42" t="s">
        <v>553</v>
      </c>
      <c r="E850" s="44">
        <v>9.4480910000000001E-2</v>
      </c>
      <c r="F850" s="45">
        <v>3.74</v>
      </c>
      <c r="G850" s="49">
        <f>ROUND(ROUND(E850,8)*F850,2)</f>
        <v>0.35</v>
      </c>
    </row>
    <row r="851" spans="1:7" ht="15" customHeight="1" x14ac:dyDescent="0.25">
      <c r="A851" s="28"/>
      <c r="B851" s="28"/>
      <c r="C851" s="28"/>
      <c r="D851" s="28"/>
      <c r="E851" s="83" t="s">
        <v>739</v>
      </c>
      <c r="F851" s="83"/>
      <c r="G851" s="50">
        <f>SUM(G850:G850)</f>
        <v>0.35</v>
      </c>
    </row>
    <row r="852" spans="1:7" ht="15" customHeight="1" x14ac:dyDescent="0.25">
      <c r="A852" s="82" t="s">
        <v>513</v>
      </c>
      <c r="B852" s="82"/>
      <c r="C852" s="47" t="s">
        <v>3</v>
      </c>
      <c r="D852" s="47" t="s">
        <v>4</v>
      </c>
      <c r="E852" s="47" t="s">
        <v>514</v>
      </c>
      <c r="F852" s="47" t="s">
        <v>515</v>
      </c>
      <c r="G852" s="48" t="s">
        <v>516</v>
      </c>
    </row>
    <row r="853" spans="1:7" ht="21" customHeight="1" x14ac:dyDescent="0.25">
      <c r="A853" s="42" t="s">
        <v>854</v>
      </c>
      <c r="B853" s="43" t="s">
        <v>855</v>
      </c>
      <c r="C853" s="42" t="s">
        <v>145</v>
      </c>
      <c r="D853" s="42" t="s">
        <v>138</v>
      </c>
      <c r="E853" s="44">
        <v>1</v>
      </c>
      <c r="F853" s="45">
        <v>32.14</v>
      </c>
      <c r="G853" s="49">
        <f>ROUND(ROUND(E853,8)*F853,2)</f>
        <v>32.14</v>
      </c>
    </row>
    <row r="854" spans="1:7" ht="15" customHeight="1" x14ac:dyDescent="0.25">
      <c r="A854" s="28"/>
      <c r="B854" s="28"/>
      <c r="C854" s="28"/>
      <c r="D854" s="28"/>
      <c r="E854" s="83" t="s">
        <v>528</v>
      </c>
      <c r="F854" s="83"/>
      <c r="G854" s="50">
        <f>SUM(G853:G853)</f>
        <v>32.14</v>
      </c>
    </row>
    <row r="855" spans="1:7" ht="15" customHeight="1" x14ac:dyDescent="0.25">
      <c r="A855" s="82" t="s">
        <v>742</v>
      </c>
      <c r="B855" s="82"/>
      <c r="C855" s="47" t="s">
        <v>3</v>
      </c>
      <c r="D855" s="47" t="s">
        <v>4</v>
      </c>
      <c r="E855" s="47" t="s">
        <v>514</v>
      </c>
      <c r="F855" s="47" t="s">
        <v>515</v>
      </c>
      <c r="G855" s="48" t="s">
        <v>516</v>
      </c>
    </row>
    <row r="856" spans="1:7" ht="15" customHeight="1" x14ac:dyDescent="0.25">
      <c r="A856" s="42" t="s">
        <v>743</v>
      </c>
      <c r="B856" s="43" t="s">
        <v>744</v>
      </c>
      <c r="C856" s="42" t="s">
        <v>145</v>
      </c>
      <c r="D856" s="42" t="s">
        <v>553</v>
      </c>
      <c r="E856" s="44">
        <v>0.12181876</v>
      </c>
      <c r="F856" s="45">
        <v>17.03</v>
      </c>
      <c r="G856" s="49">
        <f>ROUND(ROUND(E856,8)*F856,2)</f>
        <v>2.0699999999999998</v>
      </c>
    </row>
    <row r="857" spans="1:7" ht="15" customHeight="1" x14ac:dyDescent="0.25">
      <c r="A857" s="28"/>
      <c r="B857" s="28"/>
      <c r="C857" s="28"/>
      <c r="D857" s="28"/>
      <c r="E857" s="83" t="s">
        <v>747</v>
      </c>
      <c r="F857" s="83"/>
      <c r="G857" s="50">
        <f>SUM(G856:G856)</f>
        <v>2.0699999999999998</v>
      </c>
    </row>
    <row r="858" spans="1:7" ht="15" customHeight="1" x14ac:dyDescent="0.25">
      <c r="A858" s="28"/>
      <c r="B858" s="28"/>
      <c r="C858" s="28"/>
      <c r="D858" s="28"/>
      <c r="E858" s="78" t="s">
        <v>529</v>
      </c>
      <c r="F858" s="78"/>
      <c r="G858" s="51">
        <f>ROUND(SUM(G851,G854,G857),2)</f>
        <v>34.56</v>
      </c>
    </row>
    <row r="859" spans="1:7" ht="15" customHeight="1" x14ac:dyDescent="0.25">
      <c r="A859" s="28"/>
      <c r="B859" s="28"/>
      <c r="C859" s="28"/>
      <c r="D859" s="28"/>
      <c r="E859" s="78" t="s">
        <v>530</v>
      </c>
      <c r="F859" s="78"/>
      <c r="G859" s="51">
        <f>ROUND(SUM(G851,G854,G857),2)</f>
        <v>34.56</v>
      </c>
    </row>
    <row r="860" spans="1:7" ht="15" customHeight="1" x14ac:dyDescent="0.25">
      <c r="A860" s="28"/>
      <c r="B860" s="28"/>
      <c r="C860" s="28"/>
      <c r="D860" s="28"/>
      <c r="E860" s="78" t="s">
        <v>531</v>
      </c>
      <c r="F860" s="78"/>
      <c r="G860" s="51">
        <f>ROUND(G858*(1+(29.84/100)),2)</f>
        <v>44.87</v>
      </c>
    </row>
    <row r="861" spans="1:7" ht="15" customHeight="1" x14ac:dyDescent="0.25">
      <c r="A861" s="28"/>
      <c r="B861" s="28"/>
      <c r="C861" s="28"/>
      <c r="D861" s="28"/>
      <c r="E861" s="78" t="s">
        <v>729</v>
      </c>
      <c r="F861" s="78"/>
      <c r="G861" s="51">
        <v>40</v>
      </c>
    </row>
    <row r="862" spans="1:7" ht="9.9499999999999993" customHeight="1" x14ac:dyDescent="0.25">
      <c r="A862" s="28"/>
      <c r="B862" s="28"/>
      <c r="C862" s="28"/>
      <c r="D862" s="28"/>
      <c r="E862" s="84"/>
      <c r="F862" s="84"/>
      <c r="G862" s="84"/>
    </row>
    <row r="863" spans="1:7" ht="20.100000000000001" customHeight="1" x14ac:dyDescent="0.25">
      <c r="A863" s="85" t="s">
        <v>856</v>
      </c>
      <c r="B863" s="85"/>
      <c r="C863" s="85"/>
      <c r="D863" s="85"/>
      <c r="E863" s="85"/>
      <c r="F863" s="85"/>
      <c r="G863" s="85"/>
    </row>
    <row r="864" spans="1:7" ht="15" customHeight="1" x14ac:dyDescent="0.25">
      <c r="A864" s="82" t="s">
        <v>513</v>
      </c>
      <c r="B864" s="82"/>
      <c r="C864" s="47" t="s">
        <v>3</v>
      </c>
      <c r="D864" s="47" t="s">
        <v>4</v>
      </c>
      <c r="E864" s="47" t="s">
        <v>514</v>
      </c>
      <c r="F864" s="47" t="s">
        <v>515</v>
      </c>
      <c r="G864" s="48" t="s">
        <v>516</v>
      </c>
    </row>
    <row r="865" spans="1:7" ht="15" customHeight="1" x14ac:dyDescent="0.25">
      <c r="A865" s="42" t="s">
        <v>857</v>
      </c>
      <c r="B865" s="43" t="s">
        <v>858</v>
      </c>
      <c r="C865" s="42" t="s">
        <v>145</v>
      </c>
      <c r="D865" s="42" t="s">
        <v>138</v>
      </c>
      <c r="E865" s="44">
        <v>1</v>
      </c>
      <c r="F865" s="45">
        <v>10.69</v>
      </c>
      <c r="G865" s="49">
        <f>ROUND(ROUND(E865,8)*F865,2)</f>
        <v>10.69</v>
      </c>
    </row>
    <row r="866" spans="1:7" ht="15" customHeight="1" x14ac:dyDescent="0.25">
      <c r="A866" s="28"/>
      <c r="B866" s="28"/>
      <c r="C866" s="28"/>
      <c r="D866" s="28"/>
      <c r="E866" s="83" t="s">
        <v>528</v>
      </c>
      <c r="F866" s="83"/>
      <c r="G866" s="50">
        <f>SUM(G865:G865)</f>
        <v>10.69</v>
      </c>
    </row>
    <row r="867" spans="1:7" ht="15" customHeight="1" x14ac:dyDescent="0.25">
      <c r="A867" s="28"/>
      <c r="B867" s="28"/>
      <c r="C867" s="28"/>
      <c r="D867" s="28"/>
      <c r="E867" s="78" t="s">
        <v>529</v>
      </c>
      <c r="F867" s="78"/>
      <c r="G867" s="51">
        <f>ROUND(SUM(G866),2)</f>
        <v>10.69</v>
      </c>
    </row>
    <row r="868" spans="1:7" ht="15" customHeight="1" x14ac:dyDescent="0.25">
      <c r="A868" s="28"/>
      <c r="B868" s="28"/>
      <c r="C868" s="28"/>
      <c r="D868" s="28"/>
      <c r="E868" s="78" t="s">
        <v>530</v>
      </c>
      <c r="F868" s="78"/>
      <c r="G868" s="51">
        <f>ROUND(SUM(G866),2)</f>
        <v>10.69</v>
      </c>
    </row>
    <row r="869" spans="1:7" ht="15" customHeight="1" x14ac:dyDescent="0.25">
      <c r="A869" s="28"/>
      <c r="B869" s="28"/>
      <c r="C869" s="28"/>
      <c r="D869" s="28"/>
      <c r="E869" s="78" t="s">
        <v>531</v>
      </c>
      <c r="F869" s="78"/>
      <c r="G869" s="51">
        <f>ROUND(G867*(1+(29.84/100)),2)</f>
        <v>13.88</v>
      </c>
    </row>
    <row r="870" spans="1:7" ht="15" customHeight="1" x14ac:dyDescent="0.25">
      <c r="A870" s="28"/>
      <c r="B870" s="28"/>
      <c r="C870" s="28"/>
      <c r="D870" s="28"/>
      <c r="E870" s="78" t="s">
        <v>729</v>
      </c>
      <c r="F870" s="78"/>
      <c r="G870" s="51">
        <v>30</v>
      </c>
    </row>
    <row r="871" spans="1:7" ht="9.9499999999999993" customHeight="1" x14ac:dyDescent="0.25">
      <c r="A871" s="28"/>
      <c r="B871" s="28"/>
      <c r="C871" s="28"/>
      <c r="D871" s="28"/>
      <c r="E871" s="84"/>
      <c r="F871" s="84"/>
      <c r="G871" s="84"/>
    </row>
    <row r="872" spans="1:7" ht="20.100000000000001" customHeight="1" x14ac:dyDescent="0.25">
      <c r="A872" s="85" t="s">
        <v>859</v>
      </c>
      <c r="B872" s="85"/>
      <c r="C872" s="85"/>
      <c r="D872" s="85"/>
      <c r="E872" s="85"/>
      <c r="F872" s="85"/>
      <c r="G872" s="85"/>
    </row>
    <row r="873" spans="1:7" ht="15" customHeight="1" x14ac:dyDescent="0.25">
      <c r="A873" s="82" t="s">
        <v>734</v>
      </c>
      <c r="B873" s="82"/>
      <c r="C873" s="47" t="s">
        <v>3</v>
      </c>
      <c r="D873" s="47" t="s">
        <v>4</v>
      </c>
      <c r="E873" s="47" t="s">
        <v>514</v>
      </c>
      <c r="F873" s="47" t="s">
        <v>515</v>
      </c>
      <c r="G873" s="48" t="s">
        <v>516</v>
      </c>
    </row>
    <row r="874" spans="1:7" ht="15" customHeight="1" x14ac:dyDescent="0.25">
      <c r="A874" s="42" t="s">
        <v>735</v>
      </c>
      <c r="B874" s="43" t="s">
        <v>736</v>
      </c>
      <c r="C874" s="42" t="s">
        <v>145</v>
      </c>
      <c r="D874" s="42" t="s">
        <v>553</v>
      </c>
      <c r="E874" s="44">
        <v>0.17279820000000001</v>
      </c>
      <c r="F874" s="45">
        <v>3.74</v>
      </c>
      <c r="G874" s="49">
        <f>ROUND(ROUND(E874,8)*F874,2)</f>
        <v>0.65</v>
      </c>
    </row>
    <row r="875" spans="1:7" ht="15" customHeight="1" x14ac:dyDescent="0.25">
      <c r="A875" s="42" t="s">
        <v>737</v>
      </c>
      <c r="B875" s="43" t="s">
        <v>738</v>
      </c>
      <c r="C875" s="42" t="s">
        <v>145</v>
      </c>
      <c r="D875" s="42" t="s">
        <v>553</v>
      </c>
      <c r="E875" s="44">
        <v>0.17279820000000001</v>
      </c>
      <c r="F875" s="45">
        <v>3.89</v>
      </c>
      <c r="G875" s="49">
        <f>ROUND(ROUND(E875,8)*F875,2)</f>
        <v>0.67</v>
      </c>
    </row>
    <row r="876" spans="1:7" ht="15" customHeight="1" x14ac:dyDescent="0.25">
      <c r="A876" s="28"/>
      <c r="B876" s="28"/>
      <c r="C876" s="28"/>
      <c r="D876" s="28"/>
      <c r="E876" s="83" t="s">
        <v>739</v>
      </c>
      <c r="F876" s="83"/>
      <c r="G876" s="50">
        <f>SUM(G874:G875)</f>
        <v>1.32</v>
      </c>
    </row>
    <row r="877" spans="1:7" ht="15" customHeight="1" x14ac:dyDescent="0.25">
      <c r="A877" s="82" t="s">
        <v>513</v>
      </c>
      <c r="B877" s="82"/>
      <c r="C877" s="47" t="s">
        <v>3</v>
      </c>
      <c r="D877" s="47" t="s">
        <v>4</v>
      </c>
      <c r="E877" s="47" t="s">
        <v>514</v>
      </c>
      <c r="F877" s="47" t="s">
        <v>515</v>
      </c>
      <c r="G877" s="48" t="s">
        <v>516</v>
      </c>
    </row>
    <row r="878" spans="1:7" ht="15" customHeight="1" x14ac:dyDescent="0.25">
      <c r="A878" s="42" t="s">
        <v>860</v>
      </c>
      <c r="B878" s="43" t="s">
        <v>861</v>
      </c>
      <c r="C878" s="42" t="s">
        <v>145</v>
      </c>
      <c r="D878" s="42" t="s">
        <v>239</v>
      </c>
      <c r="E878" s="44">
        <v>1.04</v>
      </c>
      <c r="F878" s="45">
        <v>5.03</v>
      </c>
      <c r="G878" s="49">
        <f>ROUND(ROUND(E878,8)*F878,2)</f>
        <v>5.23</v>
      </c>
    </row>
    <row r="879" spans="1:7" ht="15" customHeight="1" x14ac:dyDescent="0.25">
      <c r="A879" s="28"/>
      <c r="B879" s="28"/>
      <c r="C879" s="28"/>
      <c r="D879" s="28"/>
      <c r="E879" s="83" t="s">
        <v>528</v>
      </c>
      <c r="F879" s="83"/>
      <c r="G879" s="50">
        <f>SUM(G878:G878)</f>
        <v>5.23</v>
      </c>
    </row>
    <row r="880" spans="1:7" ht="15" customHeight="1" x14ac:dyDescent="0.25">
      <c r="A880" s="82" t="s">
        <v>742</v>
      </c>
      <c r="B880" s="82"/>
      <c r="C880" s="47" t="s">
        <v>3</v>
      </c>
      <c r="D880" s="47" t="s">
        <v>4</v>
      </c>
      <c r="E880" s="47" t="s">
        <v>514</v>
      </c>
      <c r="F880" s="47" t="s">
        <v>515</v>
      </c>
      <c r="G880" s="48" t="s">
        <v>516</v>
      </c>
    </row>
    <row r="881" spans="1:7" ht="15" customHeight="1" x14ac:dyDescent="0.25">
      <c r="A881" s="42" t="s">
        <v>743</v>
      </c>
      <c r="B881" s="43" t="s">
        <v>744</v>
      </c>
      <c r="C881" s="42" t="s">
        <v>145</v>
      </c>
      <c r="D881" s="42" t="s">
        <v>553</v>
      </c>
      <c r="E881" s="44">
        <v>0.17279820000000001</v>
      </c>
      <c r="F881" s="45">
        <v>17.03</v>
      </c>
      <c r="G881" s="49">
        <f>ROUND(ROUND(E881,8)*F881,2)</f>
        <v>2.94</v>
      </c>
    </row>
    <row r="882" spans="1:7" ht="15" customHeight="1" x14ac:dyDescent="0.25">
      <c r="A882" s="42" t="s">
        <v>745</v>
      </c>
      <c r="B882" s="43" t="s">
        <v>746</v>
      </c>
      <c r="C882" s="42" t="s">
        <v>145</v>
      </c>
      <c r="D882" s="42" t="s">
        <v>553</v>
      </c>
      <c r="E882" s="44">
        <v>0.17279820000000001</v>
      </c>
      <c r="F882" s="45">
        <v>12.15</v>
      </c>
      <c r="G882" s="49">
        <f>ROUND(ROUND(E882,8)*F882,2)</f>
        <v>2.1</v>
      </c>
    </row>
    <row r="883" spans="1:7" ht="15" customHeight="1" x14ac:dyDescent="0.25">
      <c r="A883" s="28"/>
      <c r="B883" s="28"/>
      <c r="C883" s="28"/>
      <c r="D883" s="28"/>
      <c r="E883" s="83" t="s">
        <v>747</v>
      </c>
      <c r="F883" s="83"/>
      <c r="G883" s="50">
        <f>SUM(G881:G882)</f>
        <v>5.04</v>
      </c>
    </row>
    <row r="884" spans="1:7" ht="15" customHeight="1" x14ac:dyDescent="0.25">
      <c r="A884" s="28"/>
      <c r="B884" s="28"/>
      <c r="C884" s="28"/>
      <c r="D884" s="28"/>
      <c r="E884" s="78" t="s">
        <v>529</v>
      </c>
      <c r="F884" s="78"/>
      <c r="G884" s="51">
        <f>ROUND(SUM(G876,G879,G883),2)</f>
        <v>11.59</v>
      </c>
    </row>
    <row r="885" spans="1:7" ht="15" customHeight="1" x14ac:dyDescent="0.25">
      <c r="A885" s="28"/>
      <c r="B885" s="28"/>
      <c r="C885" s="28"/>
      <c r="D885" s="28"/>
      <c r="E885" s="78" t="s">
        <v>530</v>
      </c>
      <c r="F885" s="78"/>
      <c r="G885" s="51">
        <f>ROUND(SUM(G876,G879,G883),2)</f>
        <v>11.59</v>
      </c>
    </row>
    <row r="886" spans="1:7" ht="15" customHeight="1" x14ac:dyDescent="0.25">
      <c r="A886" s="28"/>
      <c r="B886" s="28"/>
      <c r="C886" s="28"/>
      <c r="D886" s="28"/>
      <c r="E886" s="78" t="s">
        <v>531</v>
      </c>
      <c r="F886" s="78"/>
      <c r="G886" s="51">
        <f>ROUND(G884*(1+(29.84/100)),2)</f>
        <v>15.05</v>
      </c>
    </row>
    <row r="887" spans="1:7" ht="15" customHeight="1" x14ac:dyDescent="0.25">
      <c r="A887" s="28"/>
      <c r="B887" s="28"/>
      <c r="C887" s="28"/>
      <c r="D887" s="28"/>
      <c r="E887" s="78" t="s">
        <v>852</v>
      </c>
      <c r="F887" s="78"/>
      <c r="G887" s="51">
        <v>90</v>
      </c>
    </row>
    <row r="888" spans="1:7" ht="9.9499999999999993" customHeight="1" x14ac:dyDescent="0.25">
      <c r="A888" s="28"/>
      <c r="B888" s="28"/>
      <c r="C888" s="28"/>
      <c r="D888" s="28"/>
      <c r="E888" s="84"/>
      <c r="F888" s="84"/>
      <c r="G888" s="84"/>
    </row>
    <row r="889" spans="1:7" ht="20.100000000000001" customHeight="1" x14ac:dyDescent="0.25">
      <c r="A889" s="85" t="s">
        <v>862</v>
      </c>
      <c r="B889" s="85"/>
      <c r="C889" s="85"/>
      <c r="D889" s="85"/>
      <c r="E889" s="85"/>
      <c r="F889" s="85"/>
      <c r="G889" s="85"/>
    </row>
    <row r="890" spans="1:7" ht="15" customHeight="1" x14ac:dyDescent="0.25">
      <c r="A890" s="82" t="s">
        <v>734</v>
      </c>
      <c r="B890" s="82"/>
      <c r="C890" s="47" t="s">
        <v>3</v>
      </c>
      <c r="D890" s="47" t="s">
        <v>4</v>
      </c>
      <c r="E890" s="47" t="s">
        <v>514</v>
      </c>
      <c r="F890" s="47" t="s">
        <v>515</v>
      </c>
      <c r="G890" s="48" t="s">
        <v>516</v>
      </c>
    </row>
    <row r="891" spans="1:7" ht="15" customHeight="1" x14ac:dyDescent="0.25">
      <c r="A891" s="42" t="s">
        <v>735</v>
      </c>
      <c r="B891" s="43" t="s">
        <v>736</v>
      </c>
      <c r="C891" s="42" t="s">
        <v>145</v>
      </c>
      <c r="D891" s="42" t="s">
        <v>553</v>
      </c>
      <c r="E891" s="44">
        <v>0.10228631000000001</v>
      </c>
      <c r="F891" s="45">
        <v>3.74</v>
      </c>
      <c r="G891" s="49">
        <f>ROUND(ROUND(E891,8)*F891,2)</f>
        <v>0.38</v>
      </c>
    </row>
    <row r="892" spans="1:7" ht="15" customHeight="1" x14ac:dyDescent="0.25">
      <c r="A892" s="42" t="s">
        <v>737</v>
      </c>
      <c r="B892" s="43" t="s">
        <v>738</v>
      </c>
      <c r="C892" s="42" t="s">
        <v>145</v>
      </c>
      <c r="D892" s="42" t="s">
        <v>553</v>
      </c>
      <c r="E892" s="44">
        <v>0.10599114</v>
      </c>
      <c r="F892" s="45">
        <v>3.89</v>
      </c>
      <c r="G892" s="49">
        <f>ROUND(ROUND(E892,8)*F892,2)</f>
        <v>0.41</v>
      </c>
    </row>
    <row r="893" spans="1:7" ht="15" customHeight="1" x14ac:dyDescent="0.25">
      <c r="A893" s="28"/>
      <c r="B893" s="28"/>
      <c r="C893" s="28"/>
      <c r="D893" s="28"/>
      <c r="E893" s="83" t="s">
        <v>739</v>
      </c>
      <c r="F893" s="83"/>
      <c r="G893" s="50">
        <f>SUM(G891:G892)</f>
        <v>0.79</v>
      </c>
    </row>
    <row r="894" spans="1:7" ht="15" customHeight="1" x14ac:dyDescent="0.25">
      <c r="A894" s="82" t="s">
        <v>513</v>
      </c>
      <c r="B894" s="82"/>
      <c r="C894" s="47" t="s">
        <v>3</v>
      </c>
      <c r="D894" s="47" t="s">
        <v>4</v>
      </c>
      <c r="E894" s="47" t="s">
        <v>514</v>
      </c>
      <c r="F894" s="47" t="s">
        <v>515</v>
      </c>
      <c r="G894" s="48" t="s">
        <v>516</v>
      </c>
    </row>
    <row r="895" spans="1:7" ht="15" customHeight="1" x14ac:dyDescent="0.25">
      <c r="A895" s="42" t="s">
        <v>863</v>
      </c>
      <c r="B895" s="43" t="s">
        <v>864</v>
      </c>
      <c r="C895" s="42" t="s">
        <v>145</v>
      </c>
      <c r="D895" s="42" t="s">
        <v>252</v>
      </c>
      <c r="E895" s="44">
        <v>0.99970000000000003</v>
      </c>
      <c r="F895" s="45">
        <v>98.68</v>
      </c>
      <c r="G895" s="49">
        <f>ROUND(ROUND(E895,8)*F895,2)</f>
        <v>98.65</v>
      </c>
    </row>
    <row r="896" spans="1:7" ht="15" customHeight="1" x14ac:dyDescent="0.25">
      <c r="A896" s="28"/>
      <c r="B896" s="28"/>
      <c r="C896" s="28"/>
      <c r="D896" s="28"/>
      <c r="E896" s="83" t="s">
        <v>528</v>
      </c>
      <c r="F896" s="83"/>
      <c r="G896" s="50">
        <f>SUM(G895:G895)</f>
        <v>98.65</v>
      </c>
    </row>
    <row r="897" spans="1:7" ht="15" customHeight="1" x14ac:dyDescent="0.25">
      <c r="A897" s="82" t="s">
        <v>742</v>
      </c>
      <c r="B897" s="82"/>
      <c r="C897" s="47" t="s">
        <v>3</v>
      </c>
      <c r="D897" s="47" t="s">
        <v>4</v>
      </c>
      <c r="E897" s="47" t="s">
        <v>514</v>
      </c>
      <c r="F897" s="47" t="s">
        <v>515</v>
      </c>
      <c r="G897" s="48" t="s">
        <v>516</v>
      </c>
    </row>
    <row r="898" spans="1:7" ht="15" customHeight="1" x14ac:dyDescent="0.25">
      <c r="A898" s="42" t="s">
        <v>743</v>
      </c>
      <c r="B898" s="43" t="s">
        <v>744</v>
      </c>
      <c r="C898" s="42" t="s">
        <v>145</v>
      </c>
      <c r="D898" s="42" t="s">
        <v>553</v>
      </c>
      <c r="E898" s="44">
        <v>0.13111088000000001</v>
      </c>
      <c r="F898" s="45">
        <v>17.03</v>
      </c>
      <c r="G898" s="49">
        <f>ROUND(ROUND(E898,8)*F898,2)</f>
        <v>2.23</v>
      </c>
    </row>
    <row r="899" spans="1:7" ht="15" customHeight="1" x14ac:dyDescent="0.25">
      <c r="A899" s="42" t="s">
        <v>745</v>
      </c>
      <c r="B899" s="43" t="s">
        <v>746</v>
      </c>
      <c r="C899" s="42" t="s">
        <v>145</v>
      </c>
      <c r="D899" s="42" t="s">
        <v>553</v>
      </c>
      <c r="E899" s="44">
        <v>0.13087503</v>
      </c>
      <c r="F899" s="45">
        <v>12.15</v>
      </c>
      <c r="G899" s="49">
        <f>ROUND(ROUND(E899,8)*F899,2)</f>
        <v>1.59</v>
      </c>
    </row>
    <row r="900" spans="1:7" ht="15" customHeight="1" x14ac:dyDescent="0.25">
      <c r="A900" s="28"/>
      <c r="B900" s="28"/>
      <c r="C900" s="28"/>
      <c r="D900" s="28"/>
      <c r="E900" s="83" t="s">
        <v>747</v>
      </c>
      <c r="F900" s="83"/>
      <c r="G900" s="50">
        <f>SUM(G898:G899)</f>
        <v>3.8200000000000003</v>
      </c>
    </row>
    <row r="901" spans="1:7" ht="15" customHeight="1" x14ac:dyDescent="0.25">
      <c r="A901" s="28"/>
      <c r="B901" s="28"/>
      <c r="C901" s="28"/>
      <c r="D901" s="28"/>
      <c r="E901" s="78" t="s">
        <v>529</v>
      </c>
      <c r="F901" s="78"/>
      <c r="G901" s="51">
        <f>ROUND(SUM(G893,G896,G900),2)</f>
        <v>103.26</v>
      </c>
    </row>
    <row r="902" spans="1:7" ht="15" customHeight="1" x14ac:dyDescent="0.25">
      <c r="A902" s="28"/>
      <c r="B902" s="28"/>
      <c r="C902" s="28"/>
      <c r="D902" s="28"/>
      <c r="E902" s="78" t="s">
        <v>530</v>
      </c>
      <c r="F902" s="78"/>
      <c r="G902" s="51">
        <f>ROUND(SUM(G893,G896,G900),2)</f>
        <v>103.26</v>
      </c>
    </row>
    <row r="903" spans="1:7" ht="15" customHeight="1" x14ac:dyDescent="0.25">
      <c r="A903" s="28"/>
      <c r="B903" s="28"/>
      <c r="C903" s="28"/>
      <c r="D903" s="28"/>
      <c r="E903" s="78" t="s">
        <v>531</v>
      </c>
      <c r="F903" s="78"/>
      <c r="G903" s="51">
        <f>ROUND(G901*(1+(29.84/100)),2)</f>
        <v>134.07</v>
      </c>
    </row>
    <row r="904" spans="1:7" ht="15" customHeight="1" x14ac:dyDescent="0.25">
      <c r="A904" s="28"/>
      <c r="B904" s="28"/>
      <c r="C904" s="28"/>
      <c r="D904" s="28"/>
      <c r="E904" s="78" t="s">
        <v>865</v>
      </c>
      <c r="F904" s="78"/>
      <c r="G904" s="51">
        <v>167.52</v>
      </c>
    </row>
    <row r="905" spans="1:7" ht="9.9499999999999993" customHeight="1" x14ac:dyDescent="0.25">
      <c r="A905" s="28"/>
      <c r="B905" s="28"/>
      <c r="C905" s="28"/>
      <c r="D905" s="28"/>
      <c r="E905" s="84"/>
      <c r="F905" s="84"/>
      <c r="G905" s="84"/>
    </row>
    <row r="906" spans="1:7" ht="20.100000000000001" customHeight="1" x14ac:dyDescent="0.25">
      <c r="A906" s="85" t="s">
        <v>866</v>
      </c>
      <c r="B906" s="85"/>
      <c r="C906" s="85"/>
      <c r="D906" s="85"/>
      <c r="E906" s="85"/>
      <c r="F906" s="85"/>
      <c r="G906" s="85"/>
    </row>
    <row r="907" spans="1:7" ht="15" customHeight="1" x14ac:dyDescent="0.25">
      <c r="A907" s="82" t="s">
        <v>513</v>
      </c>
      <c r="B907" s="82"/>
      <c r="C907" s="47" t="s">
        <v>3</v>
      </c>
      <c r="D907" s="47" t="s">
        <v>4</v>
      </c>
      <c r="E907" s="47" t="s">
        <v>514</v>
      </c>
      <c r="F907" s="47" t="s">
        <v>515</v>
      </c>
      <c r="G907" s="48" t="s">
        <v>516</v>
      </c>
    </row>
    <row r="908" spans="1:7" ht="15" customHeight="1" x14ac:dyDescent="0.25">
      <c r="A908" s="42" t="s">
        <v>867</v>
      </c>
      <c r="B908" s="43" t="s">
        <v>868</v>
      </c>
      <c r="C908" s="42" t="s">
        <v>16</v>
      </c>
      <c r="D908" s="42" t="s">
        <v>138</v>
      </c>
      <c r="E908" s="44">
        <v>1</v>
      </c>
      <c r="F908" s="45">
        <v>147.09</v>
      </c>
      <c r="G908" s="49">
        <f>TRUNC(TRUNC(E908,8)*F908,2)</f>
        <v>147.09</v>
      </c>
    </row>
    <row r="909" spans="1:7" ht="15" customHeight="1" x14ac:dyDescent="0.25">
      <c r="A909" s="28"/>
      <c r="B909" s="28"/>
      <c r="C909" s="28"/>
      <c r="D909" s="28"/>
      <c r="E909" s="83" t="s">
        <v>528</v>
      </c>
      <c r="F909" s="83"/>
      <c r="G909" s="50">
        <f>SUM(G908:G908)</f>
        <v>147.09</v>
      </c>
    </row>
    <row r="910" spans="1:7" ht="15" customHeight="1" x14ac:dyDescent="0.25">
      <c r="A910" s="82" t="s">
        <v>534</v>
      </c>
      <c r="B910" s="82"/>
      <c r="C910" s="47" t="s">
        <v>3</v>
      </c>
      <c r="D910" s="47" t="s">
        <v>4</v>
      </c>
      <c r="E910" s="47" t="s">
        <v>514</v>
      </c>
      <c r="F910" s="47" t="s">
        <v>515</v>
      </c>
      <c r="G910" s="48" t="s">
        <v>516</v>
      </c>
    </row>
    <row r="911" spans="1:7" ht="21" customHeight="1" x14ac:dyDescent="0.25">
      <c r="A911" s="42" t="s">
        <v>727</v>
      </c>
      <c r="B911" s="43" t="s">
        <v>719</v>
      </c>
      <c r="C911" s="42" t="s">
        <v>16</v>
      </c>
      <c r="D911" s="42" t="s">
        <v>553</v>
      </c>
      <c r="E911" s="44">
        <v>0.47058211</v>
      </c>
      <c r="F911" s="45">
        <v>23.2</v>
      </c>
      <c r="G911" s="49">
        <f>TRUNC(TRUNC(E911,8)*F911,2)</f>
        <v>10.91</v>
      </c>
    </row>
    <row r="912" spans="1:7" ht="15" customHeight="1" x14ac:dyDescent="0.25">
      <c r="A912" s="42" t="s">
        <v>728</v>
      </c>
      <c r="B912" s="43" t="s">
        <v>721</v>
      </c>
      <c r="C912" s="42" t="s">
        <v>16</v>
      </c>
      <c r="D912" s="42" t="s">
        <v>553</v>
      </c>
      <c r="E912" s="44">
        <v>0.94131931999999996</v>
      </c>
      <c r="F912" s="45">
        <v>28.29</v>
      </c>
      <c r="G912" s="49">
        <f>TRUNC(TRUNC(E912,8)*F912,2)</f>
        <v>26.62</v>
      </c>
    </row>
    <row r="913" spans="1:7" ht="18" customHeight="1" x14ac:dyDescent="0.25">
      <c r="A913" s="28"/>
      <c r="B913" s="28"/>
      <c r="C913" s="28"/>
      <c r="D913" s="28"/>
      <c r="E913" s="83" t="s">
        <v>541</v>
      </c>
      <c r="F913" s="83"/>
      <c r="G913" s="50">
        <f>SUM(G911:G912)</f>
        <v>37.53</v>
      </c>
    </row>
    <row r="914" spans="1:7" ht="15" customHeight="1" x14ac:dyDescent="0.25">
      <c r="A914" s="28"/>
      <c r="B914" s="28"/>
      <c r="C914" s="28"/>
      <c r="D914" s="28"/>
      <c r="E914" s="78" t="s">
        <v>529</v>
      </c>
      <c r="F914" s="78"/>
      <c r="G914" s="51">
        <f>ROUND(SUM(G909,G913),2)</f>
        <v>184.62</v>
      </c>
    </row>
    <row r="915" spans="1:7" ht="15" customHeight="1" x14ac:dyDescent="0.25">
      <c r="A915" s="28"/>
      <c r="B915" s="28"/>
      <c r="C915" s="28"/>
      <c r="D915" s="28"/>
      <c r="E915" s="78" t="s">
        <v>530</v>
      </c>
      <c r="F915" s="78"/>
      <c r="G915" s="51">
        <f>ROUND(SUM(G909,G913),2)</f>
        <v>184.62</v>
      </c>
    </row>
    <row r="916" spans="1:7" ht="15" customHeight="1" x14ac:dyDescent="0.25">
      <c r="A916" s="28"/>
      <c r="B916" s="28"/>
      <c r="C916" s="28"/>
      <c r="D916" s="28"/>
      <c r="E916" s="78" t="s">
        <v>531</v>
      </c>
      <c r="F916" s="78"/>
      <c r="G916" s="51">
        <f>ROUND(G914*(1+(29.84/100)),2)</f>
        <v>239.71</v>
      </c>
    </row>
    <row r="917" spans="1:7" ht="15" customHeight="1" x14ac:dyDescent="0.25">
      <c r="A917" s="28"/>
      <c r="B917" s="28"/>
      <c r="C917" s="28"/>
      <c r="D917" s="28"/>
      <c r="E917" s="78" t="s">
        <v>729</v>
      </c>
      <c r="F917" s="78"/>
      <c r="G917" s="51">
        <v>40</v>
      </c>
    </row>
    <row r="918" spans="1:7" ht="9.9499999999999993" customHeight="1" x14ac:dyDescent="0.25">
      <c r="A918" s="28"/>
      <c r="B918" s="28"/>
      <c r="C918" s="28"/>
      <c r="D918" s="28"/>
      <c r="E918" s="84"/>
      <c r="F918" s="84"/>
      <c r="G918" s="84"/>
    </row>
    <row r="919" spans="1:7" ht="20.100000000000001" customHeight="1" x14ac:dyDescent="0.25">
      <c r="A919" s="85" t="s">
        <v>869</v>
      </c>
      <c r="B919" s="85"/>
      <c r="C919" s="85"/>
      <c r="D919" s="85"/>
      <c r="E919" s="85"/>
      <c r="F919" s="85"/>
      <c r="G919" s="85"/>
    </row>
    <row r="920" spans="1:7" ht="15" customHeight="1" x14ac:dyDescent="0.25">
      <c r="A920" s="82" t="s">
        <v>513</v>
      </c>
      <c r="B920" s="82"/>
      <c r="C920" s="47" t="s">
        <v>3</v>
      </c>
      <c r="D920" s="47" t="s">
        <v>4</v>
      </c>
      <c r="E920" s="47" t="s">
        <v>514</v>
      </c>
      <c r="F920" s="47" t="s">
        <v>515</v>
      </c>
      <c r="G920" s="48" t="s">
        <v>516</v>
      </c>
    </row>
    <row r="921" spans="1:7" ht="29.1" customHeight="1" x14ac:dyDescent="0.25">
      <c r="A921" s="42" t="s">
        <v>870</v>
      </c>
      <c r="B921" s="43" t="s">
        <v>871</v>
      </c>
      <c r="C921" s="42" t="s">
        <v>39</v>
      </c>
      <c r="D921" s="42" t="s">
        <v>22</v>
      </c>
      <c r="E921" s="44">
        <v>1</v>
      </c>
      <c r="F921" s="45">
        <v>39.159999999999997</v>
      </c>
      <c r="G921" s="49">
        <f>TRUNC(TRUNC(E921,8)*F921,2)</f>
        <v>39.159999999999997</v>
      </c>
    </row>
    <row r="922" spans="1:7" ht="15" customHeight="1" x14ac:dyDescent="0.25">
      <c r="A922" s="28"/>
      <c r="B922" s="28"/>
      <c r="C922" s="28"/>
      <c r="D922" s="28"/>
      <c r="E922" s="83" t="s">
        <v>528</v>
      </c>
      <c r="F922" s="83"/>
      <c r="G922" s="50">
        <f>SUM(G921:G921)</f>
        <v>39.159999999999997</v>
      </c>
    </row>
    <row r="923" spans="1:7" ht="15" customHeight="1" x14ac:dyDescent="0.25">
      <c r="A923" s="82" t="s">
        <v>534</v>
      </c>
      <c r="B923" s="82"/>
      <c r="C923" s="47" t="s">
        <v>3</v>
      </c>
      <c r="D923" s="47" t="s">
        <v>4</v>
      </c>
      <c r="E923" s="47" t="s">
        <v>514</v>
      </c>
      <c r="F923" s="47" t="s">
        <v>515</v>
      </c>
      <c r="G923" s="48" t="s">
        <v>516</v>
      </c>
    </row>
    <row r="924" spans="1:7" ht="15" customHeight="1" x14ac:dyDescent="0.25">
      <c r="A924" s="42" t="s">
        <v>667</v>
      </c>
      <c r="B924" s="43" t="s">
        <v>636</v>
      </c>
      <c r="C924" s="42" t="s">
        <v>39</v>
      </c>
      <c r="D924" s="42" t="s">
        <v>537</v>
      </c>
      <c r="E924" s="44">
        <v>0.11264739999999999</v>
      </c>
      <c r="F924" s="45">
        <v>27.95</v>
      </c>
      <c r="G924" s="49">
        <f>TRUNC(TRUNC(E924,8)*F924,2)</f>
        <v>3.14</v>
      </c>
    </row>
    <row r="925" spans="1:7" ht="15" customHeight="1" x14ac:dyDescent="0.25">
      <c r="A925" s="42" t="s">
        <v>668</v>
      </c>
      <c r="B925" s="43" t="s">
        <v>555</v>
      </c>
      <c r="C925" s="42" t="s">
        <v>39</v>
      </c>
      <c r="D925" s="42" t="s">
        <v>537</v>
      </c>
      <c r="E925" s="44">
        <v>8.868405E-2</v>
      </c>
      <c r="F925" s="45">
        <v>23.06</v>
      </c>
      <c r="G925" s="49">
        <f>TRUNC(TRUNC(E925,8)*F925,2)</f>
        <v>2.04</v>
      </c>
    </row>
    <row r="926" spans="1:7" ht="18" customHeight="1" x14ac:dyDescent="0.25">
      <c r="A926" s="28"/>
      <c r="B926" s="28"/>
      <c r="C926" s="28"/>
      <c r="D926" s="28"/>
      <c r="E926" s="83" t="s">
        <v>541</v>
      </c>
      <c r="F926" s="83"/>
      <c r="G926" s="50">
        <f>SUM(G924:G925)</f>
        <v>5.18</v>
      </c>
    </row>
    <row r="927" spans="1:7" ht="15" customHeight="1" x14ac:dyDescent="0.25">
      <c r="A927" s="82" t="s">
        <v>611</v>
      </c>
      <c r="B927" s="82"/>
      <c r="C927" s="47" t="s">
        <v>3</v>
      </c>
      <c r="D927" s="47" t="s">
        <v>4</v>
      </c>
      <c r="E927" s="47" t="s">
        <v>514</v>
      </c>
      <c r="F927" s="47" t="s">
        <v>515</v>
      </c>
      <c r="G927" s="48" t="s">
        <v>516</v>
      </c>
    </row>
    <row r="928" spans="1:7" ht="29.1" customHeight="1" x14ac:dyDescent="0.25">
      <c r="A928" s="42" t="s">
        <v>872</v>
      </c>
      <c r="B928" s="43" t="s">
        <v>873</v>
      </c>
      <c r="C928" s="42" t="s">
        <v>39</v>
      </c>
      <c r="D928" s="42" t="s">
        <v>614</v>
      </c>
      <c r="E928" s="44">
        <v>1.150493E-2</v>
      </c>
      <c r="F928" s="45">
        <v>225.56</v>
      </c>
      <c r="G928" s="49">
        <f>TRUNC(TRUNC(E928,8)*F928,2)</f>
        <v>2.59</v>
      </c>
    </row>
    <row r="929" spans="1:7" ht="15" customHeight="1" x14ac:dyDescent="0.25">
      <c r="A929" s="28"/>
      <c r="B929" s="28"/>
      <c r="C929" s="28"/>
      <c r="D929" s="28"/>
      <c r="E929" s="83" t="s">
        <v>615</v>
      </c>
      <c r="F929" s="83"/>
      <c r="G929" s="50">
        <f>SUM(G928:G928)</f>
        <v>2.59</v>
      </c>
    </row>
    <row r="930" spans="1:7" ht="15" customHeight="1" x14ac:dyDescent="0.25">
      <c r="A930" s="28"/>
      <c r="B930" s="28"/>
      <c r="C930" s="28"/>
      <c r="D930" s="28"/>
      <c r="E930" s="78" t="s">
        <v>529</v>
      </c>
      <c r="F930" s="78"/>
      <c r="G930" s="51">
        <f>ROUND(SUM(G922,G926,G929),2)</f>
        <v>46.93</v>
      </c>
    </row>
    <row r="931" spans="1:7" ht="15" customHeight="1" x14ac:dyDescent="0.25">
      <c r="A931" s="28"/>
      <c r="B931" s="28"/>
      <c r="C931" s="28"/>
      <c r="D931" s="28"/>
      <c r="E931" s="78" t="s">
        <v>530</v>
      </c>
      <c r="F931" s="78"/>
      <c r="G931" s="51">
        <f>ROUND(SUM(G922,G926,G929),2)</f>
        <v>46.93</v>
      </c>
    </row>
    <row r="932" spans="1:7" ht="15" customHeight="1" x14ac:dyDescent="0.25">
      <c r="A932" s="28"/>
      <c r="B932" s="28"/>
      <c r="C932" s="28"/>
      <c r="D932" s="28"/>
      <c r="E932" s="78" t="s">
        <v>531</v>
      </c>
      <c r="F932" s="78"/>
      <c r="G932" s="51">
        <f>ROUND(G930*(1+(29.84/100)),2)</f>
        <v>60.93</v>
      </c>
    </row>
    <row r="933" spans="1:7" ht="15" customHeight="1" x14ac:dyDescent="0.25">
      <c r="A933" s="28"/>
      <c r="B933" s="28"/>
      <c r="C933" s="28"/>
      <c r="D933" s="28"/>
      <c r="E933" s="78" t="s">
        <v>542</v>
      </c>
      <c r="F933" s="78"/>
      <c r="G933" s="51">
        <v>40</v>
      </c>
    </row>
    <row r="934" spans="1:7" ht="9.9499999999999993" customHeight="1" x14ac:dyDescent="0.25">
      <c r="A934" s="28"/>
      <c r="B934" s="28"/>
      <c r="C934" s="28"/>
      <c r="D934" s="28"/>
      <c r="E934" s="84"/>
      <c r="F934" s="84"/>
      <c r="G934" s="84"/>
    </row>
    <row r="935" spans="1:7" ht="20.100000000000001" customHeight="1" x14ac:dyDescent="0.25">
      <c r="A935" s="85" t="s">
        <v>874</v>
      </c>
      <c r="B935" s="85"/>
      <c r="C935" s="85"/>
      <c r="D935" s="85"/>
      <c r="E935" s="85"/>
      <c r="F935" s="85"/>
      <c r="G935" s="85"/>
    </row>
    <row r="936" spans="1:7" ht="15" customHeight="1" x14ac:dyDescent="0.25">
      <c r="A936" s="82" t="s">
        <v>513</v>
      </c>
      <c r="B936" s="82"/>
      <c r="C936" s="47" t="s">
        <v>3</v>
      </c>
      <c r="D936" s="47" t="s">
        <v>4</v>
      </c>
      <c r="E936" s="47" t="s">
        <v>514</v>
      </c>
      <c r="F936" s="47" t="s">
        <v>515</v>
      </c>
      <c r="G936" s="48" t="s">
        <v>516</v>
      </c>
    </row>
    <row r="937" spans="1:7" ht="15" customHeight="1" x14ac:dyDescent="0.25">
      <c r="A937" s="42" t="s">
        <v>875</v>
      </c>
      <c r="B937" s="43" t="s">
        <v>876</v>
      </c>
      <c r="C937" s="42" t="s">
        <v>39</v>
      </c>
      <c r="D937" s="42" t="s">
        <v>22</v>
      </c>
      <c r="E937" s="44">
        <v>3.6999999999999998E-2</v>
      </c>
      <c r="F937" s="45">
        <v>1.75</v>
      </c>
      <c r="G937" s="49">
        <f>TRUNC(TRUNC(E937,8)*F937,2)</f>
        <v>0.06</v>
      </c>
    </row>
    <row r="938" spans="1:7" ht="15" customHeight="1" x14ac:dyDescent="0.25">
      <c r="A938" s="42" t="s">
        <v>877</v>
      </c>
      <c r="B938" s="43" t="s">
        <v>878</v>
      </c>
      <c r="C938" s="42" t="s">
        <v>39</v>
      </c>
      <c r="D938" s="42" t="s">
        <v>89</v>
      </c>
      <c r="E938" s="44">
        <v>1.0492999999999999</v>
      </c>
      <c r="F938" s="45">
        <v>3.79</v>
      </c>
      <c r="G938" s="49">
        <f>TRUNC(TRUNC(E938,8)*F938,2)</f>
        <v>3.97</v>
      </c>
    </row>
    <row r="939" spans="1:7" ht="15" customHeight="1" x14ac:dyDescent="0.25">
      <c r="A939" s="28"/>
      <c r="B939" s="28"/>
      <c r="C939" s="28"/>
      <c r="D939" s="28"/>
      <c r="E939" s="83" t="s">
        <v>528</v>
      </c>
      <c r="F939" s="83"/>
      <c r="G939" s="50">
        <f>SUM(G937:G938)</f>
        <v>4.03</v>
      </c>
    </row>
    <row r="940" spans="1:7" ht="15" customHeight="1" x14ac:dyDescent="0.25">
      <c r="A940" s="82" t="s">
        <v>534</v>
      </c>
      <c r="B940" s="82"/>
      <c r="C940" s="47" t="s">
        <v>3</v>
      </c>
      <c r="D940" s="47" t="s">
        <v>4</v>
      </c>
      <c r="E940" s="47" t="s">
        <v>514</v>
      </c>
      <c r="F940" s="47" t="s">
        <v>515</v>
      </c>
      <c r="G940" s="48" t="s">
        <v>516</v>
      </c>
    </row>
    <row r="941" spans="1:7" ht="21" customHeight="1" x14ac:dyDescent="0.25">
      <c r="A941" s="42" t="s">
        <v>879</v>
      </c>
      <c r="B941" s="43" t="s">
        <v>880</v>
      </c>
      <c r="C941" s="42" t="s">
        <v>39</v>
      </c>
      <c r="D941" s="42" t="s">
        <v>537</v>
      </c>
      <c r="E941" s="44">
        <v>0.12444407</v>
      </c>
      <c r="F941" s="45">
        <v>22.95</v>
      </c>
      <c r="G941" s="49">
        <f>TRUNC(TRUNC(E941,8)*F941,2)</f>
        <v>2.85</v>
      </c>
    </row>
    <row r="942" spans="1:7" ht="21" customHeight="1" x14ac:dyDescent="0.25">
      <c r="A942" s="42" t="s">
        <v>881</v>
      </c>
      <c r="B942" s="43" t="s">
        <v>882</v>
      </c>
      <c r="C942" s="42" t="s">
        <v>39</v>
      </c>
      <c r="D942" s="42" t="s">
        <v>537</v>
      </c>
      <c r="E942" s="44">
        <v>0.12444407</v>
      </c>
      <c r="F942" s="45">
        <v>27.24</v>
      </c>
      <c r="G942" s="49">
        <f>TRUNC(TRUNC(E942,8)*F942,2)</f>
        <v>3.38</v>
      </c>
    </row>
    <row r="943" spans="1:7" ht="18" customHeight="1" x14ac:dyDescent="0.25">
      <c r="A943" s="28"/>
      <c r="B943" s="28"/>
      <c r="C943" s="28"/>
      <c r="D943" s="28"/>
      <c r="E943" s="83" t="s">
        <v>541</v>
      </c>
      <c r="F943" s="83"/>
      <c r="G943" s="50">
        <f>SUM(G941:G942)</f>
        <v>6.23</v>
      </c>
    </row>
    <row r="944" spans="1:7" ht="15" customHeight="1" x14ac:dyDescent="0.25">
      <c r="A944" s="28"/>
      <c r="B944" s="28"/>
      <c r="C944" s="28"/>
      <c r="D944" s="28"/>
      <c r="E944" s="78" t="s">
        <v>529</v>
      </c>
      <c r="F944" s="78"/>
      <c r="G944" s="51">
        <f>ROUND(SUM(G939,G943),2)</f>
        <v>10.26</v>
      </c>
    </row>
    <row r="945" spans="1:7" ht="15" customHeight="1" x14ac:dyDescent="0.25">
      <c r="A945" s="28"/>
      <c r="B945" s="28"/>
      <c r="C945" s="28"/>
      <c r="D945" s="28"/>
      <c r="E945" s="78" t="s">
        <v>530</v>
      </c>
      <c r="F945" s="78"/>
      <c r="G945" s="51">
        <f>ROUND(SUM(G939,G943),2)</f>
        <v>10.26</v>
      </c>
    </row>
    <row r="946" spans="1:7" ht="15" customHeight="1" x14ac:dyDescent="0.25">
      <c r="A946" s="28"/>
      <c r="B946" s="28"/>
      <c r="C946" s="28"/>
      <c r="D946" s="28"/>
      <c r="E946" s="78" t="s">
        <v>531</v>
      </c>
      <c r="F946" s="78"/>
      <c r="G946" s="51">
        <f>ROUND(G944*(1+(29.84/100)),2)</f>
        <v>13.32</v>
      </c>
    </row>
    <row r="947" spans="1:7" ht="15" customHeight="1" x14ac:dyDescent="0.25">
      <c r="A947" s="28"/>
      <c r="B947" s="28"/>
      <c r="C947" s="28"/>
      <c r="D947" s="28"/>
      <c r="E947" s="78" t="s">
        <v>677</v>
      </c>
      <c r="F947" s="78"/>
      <c r="G947" s="51">
        <v>73.540000000000006</v>
      </c>
    </row>
    <row r="948" spans="1:7" ht="9.9499999999999993" customHeight="1" x14ac:dyDescent="0.25">
      <c r="A948" s="28"/>
      <c r="B948" s="28"/>
      <c r="C948" s="28"/>
      <c r="D948" s="28"/>
      <c r="E948" s="84"/>
      <c r="F948" s="84"/>
      <c r="G948" s="84"/>
    </row>
    <row r="949" spans="1:7" ht="20.100000000000001" customHeight="1" x14ac:dyDescent="0.25">
      <c r="A949" s="85" t="s">
        <v>883</v>
      </c>
      <c r="B949" s="85"/>
      <c r="C949" s="85"/>
      <c r="D949" s="85"/>
      <c r="E949" s="85"/>
      <c r="F949" s="85"/>
      <c r="G949" s="85"/>
    </row>
    <row r="950" spans="1:7" ht="15" customHeight="1" x14ac:dyDescent="0.25">
      <c r="A950" s="82" t="s">
        <v>513</v>
      </c>
      <c r="B950" s="82"/>
      <c r="C950" s="47" t="s">
        <v>3</v>
      </c>
      <c r="D950" s="47" t="s">
        <v>4</v>
      </c>
      <c r="E950" s="47" t="s">
        <v>514</v>
      </c>
      <c r="F950" s="47" t="s">
        <v>515</v>
      </c>
      <c r="G950" s="48" t="s">
        <v>516</v>
      </c>
    </row>
    <row r="951" spans="1:7" ht="15" customHeight="1" x14ac:dyDescent="0.25">
      <c r="A951" s="42" t="s">
        <v>875</v>
      </c>
      <c r="B951" s="43" t="s">
        <v>876</v>
      </c>
      <c r="C951" s="42" t="s">
        <v>39</v>
      </c>
      <c r="D951" s="42" t="s">
        <v>22</v>
      </c>
      <c r="E951" s="44">
        <v>8.0000000000000002E-3</v>
      </c>
      <c r="F951" s="45">
        <v>1.75</v>
      </c>
      <c r="G951" s="49">
        <f>TRUNC(TRUNC(E951,8)*F951,2)</f>
        <v>0.01</v>
      </c>
    </row>
    <row r="952" spans="1:7" ht="15" customHeight="1" x14ac:dyDescent="0.25">
      <c r="A952" s="42" t="s">
        <v>884</v>
      </c>
      <c r="B952" s="43" t="s">
        <v>885</v>
      </c>
      <c r="C952" s="42" t="s">
        <v>39</v>
      </c>
      <c r="D952" s="42" t="s">
        <v>89</v>
      </c>
      <c r="E952" s="44">
        <v>1.0492999999999999</v>
      </c>
      <c r="F952" s="45">
        <v>14.07</v>
      </c>
      <c r="G952" s="49">
        <f>TRUNC(TRUNC(E952,8)*F952,2)</f>
        <v>14.76</v>
      </c>
    </row>
    <row r="953" spans="1:7" ht="15" customHeight="1" x14ac:dyDescent="0.25">
      <c r="A953" s="28"/>
      <c r="B953" s="28"/>
      <c r="C953" s="28"/>
      <c r="D953" s="28"/>
      <c r="E953" s="83" t="s">
        <v>528</v>
      </c>
      <c r="F953" s="83"/>
      <c r="G953" s="50">
        <f>SUM(G951:G952)</f>
        <v>14.77</v>
      </c>
    </row>
    <row r="954" spans="1:7" ht="15" customHeight="1" x14ac:dyDescent="0.25">
      <c r="A954" s="82" t="s">
        <v>534</v>
      </c>
      <c r="B954" s="82"/>
      <c r="C954" s="47" t="s">
        <v>3</v>
      </c>
      <c r="D954" s="47" t="s">
        <v>4</v>
      </c>
      <c r="E954" s="47" t="s">
        <v>514</v>
      </c>
      <c r="F954" s="47" t="s">
        <v>515</v>
      </c>
      <c r="G954" s="48" t="s">
        <v>516</v>
      </c>
    </row>
    <row r="955" spans="1:7" ht="21" customHeight="1" x14ac:dyDescent="0.25">
      <c r="A955" s="42" t="s">
        <v>879</v>
      </c>
      <c r="B955" s="43" t="s">
        <v>880</v>
      </c>
      <c r="C955" s="42" t="s">
        <v>39</v>
      </c>
      <c r="D955" s="42" t="s">
        <v>537</v>
      </c>
      <c r="E955" s="44">
        <v>2.65185E-2</v>
      </c>
      <c r="F955" s="45">
        <v>22.95</v>
      </c>
      <c r="G955" s="49">
        <f>TRUNC(TRUNC(E955,8)*F955,2)</f>
        <v>0.6</v>
      </c>
    </row>
    <row r="956" spans="1:7" ht="21" customHeight="1" x14ac:dyDescent="0.25">
      <c r="A956" s="42" t="s">
        <v>881</v>
      </c>
      <c r="B956" s="43" t="s">
        <v>882</v>
      </c>
      <c r="C956" s="42" t="s">
        <v>39</v>
      </c>
      <c r="D956" s="42" t="s">
        <v>537</v>
      </c>
      <c r="E956" s="44">
        <v>2.716008E-2</v>
      </c>
      <c r="F956" s="45">
        <v>27.24</v>
      </c>
      <c r="G956" s="49">
        <f>TRUNC(TRUNC(E956,8)*F956,2)</f>
        <v>0.73</v>
      </c>
    </row>
    <row r="957" spans="1:7" ht="18" customHeight="1" x14ac:dyDescent="0.25">
      <c r="A957" s="28"/>
      <c r="B957" s="28"/>
      <c r="C957" s="28"/>
      <c r="D957" s="28"/>
      <c r="E957" s="83" t="s">
        <v>541</v>
      </c>
      <c r="F957" s="83"/>
      <c r="G957" s="50">
        <f>SUM(G955:G956)</f>
        <v>1.33</v>
      </c>
    </row>
    <row r="958" spans="1:7" ht="15" customHeight="1" x14ac:dyDescent="0.25">
      <c r="A958" s="28"/>
      <c r="B958" s="28"/>
      <c r="C958" s="28"/>
      <c r="D958" s="28"/>
      <c r="E958" s="78" t="s">
        <v>529</v>
      </c>
      <c r="F958" s="78"/>
      <c r="G958" s="51">
        <f>ROUND(SUM(G953,G957),2)</f>
        <v>16.100000000000001</v>
      </c>
    </row>
    <row r="959" spans="1:7" ht="15" customHeight="1" x14ac:dyDescent="0.25">
      <c r="A959" s="28"/>
      <c r="B959" s="28"/>
      <c r="C959" s="28"/>
      <c r="D959" s="28"/>
      <c r="E959" s="78" t="s">
        <v>530</v>
      </c>
      <c r="F959" s="78"/>
      <c r="G959" s="51">
        <f>ROUND(SUM(G953,G957),2)</f>
        <v>16.100000000000001</v>
      </c>
    </row>
    <row r="960" spans="1:7" ht="15" customHeight="1" x14ac:dyDescent="0.25">
      <c r="A960" s="28"/>
      <c r="B960" s="28"/>
      <c r="C960" s="28"/>
      <c r="D960" s="28"/>
      <c r="E960" s="78" t="s">
        <v>531</v>
      </c>
      <c r="F960" s="78"/>
      <c r="G960" s="51">
        <f>ROUND(G958*(1+(29.84/100)),2)</f>
        <v>20.9</v>
      </c>
    </row>
    <row r="961" spans="1:7" ht="15" customHeight="1" x14ac:dyDescent="0.25">
      <c r="A961" s="28"/>
      <c r="B961" s="28"/>
      <c r="C961" s="28"/>
      <c r="D961" s="28"/>
      <c r="E961" s="78" t="s">
        <v>677</v>
      </c>
      <c r="F961" s="78"/>
      <c r="G961" s="51">
        <v>129.15</v>
      </c>
    </row>
    <row r="962" spans="1:7" ht="9.9499999999999993" customHeight="1" x14ac:dyDescent="0.25">
      <c r="A962" s="28"/>
      <c r="B962" s="28"/>
      <c r="C962" s="28"/>
      <c r="D962" s="28"/>
      <c r="E962" s="84"/>
      <c r="F962" s="84"/>
      <c r="G962" s="84"/>
    </row>
    <row r="963" spans="1:7" ht="20.100000000000001" customHeight="1" x14ac:dyDescent="0.25">
      <c r="A963" s="85" t="s">
        <v>886</v>
      </c>
      <c r="B963" s="85"/>
      <c r="C963" s="85"/>
      <c r="D963" s="85"/>
      <c r="E963" s="85"/>
      <c r="F963" s="85"/>
      <c r="G963" s="85"/>
    </row>
    <row r="964" spans="1:7" ht="15" customHeight="1" x14ac:dyDescent="0.25">
      <c r="A964" s="82" t="s">
        <v>513</v>
      </c>
      <c r="B964" s="82"/>
      <c r="C964" s="47" t="s">
        <v>3</v>
      </c>
      <c r="D964" s="47" t="s">
        <v>4</v>
      </c>
      <c r="E964" s="47" t="s">
        <v>514</v>
      </c>
      <c r="F964" s="47" t="s">
        <v>515</v>
      </c>
      <c r="G964" s="48" t="s">
        <v>516</v>
      </c>
    </row>
    <row r="965" spans="1:7" ht="21" customHeight="1" x14ac:dyDescent="0.25">
      <c r="A965" s="42" t="s">
        <v>887</v>
      </c>
      <c r="B965" s="43" t="s">
        <v>888</v>
      </c>
      <c r="C965" s="42" t="s">
        <v>39</v>
      </c>
      <c r="D965" s="42" t="s">
        <v>22</v>
      </c>
      <c r="E965" s="44">
        <v>1</v>
      </c>
      <c r="F965" s="45">
        <v>11.23</v>
      </c>
      <c r="G965" s="49">
        <f>TRUNC(TRUNC(E965,8)*F965,2)</f>
        <v>11.23</v>
      </c>
    </row>
    <row r="966" spans="1:7" ht="15" customHeight="1" x14ac:dyDescent="0.25">
      <c r="A966" s="42" t="s">
        <v>889</v>
      </c>
      <c r="B966" s="43" t="s">
        <v>890</v>
      </c>
      <c r="C966" s="42" t="s">
        <v>39</v>
      </c>
      <c r="D966" s="42" t="s">
        <v>22</v>
      </c>
      <c r="E966" s="44">
        <v>3.5000000000000001E-3</v>
      </c>
      <c r="F966" s="45">
        <v>54.29</v>
      </c>
      <c r="G966" s="49">
        <f>TRUNC(TRUNC(E966,8)*F966,2)</f>
        <v>0.19</v>
      </c>
    </row>
    <row r="967" spans="1:7" ht="21" customHeight="1" x14ac:dyDescent="0.25">
      <c r="A967" s="42" t="s">
        <v>891</v>
      </c>
      <c r="B967" s="43" t="s">
        <v>892</v>
      </c>
      <c r="C967" s="42" t="s">
        <v>39</v>
      </c>
      <c r="D967" s="42" t="s">
        <v>22</v>
      </c>
      <c r="E967" s="44">
        <v>4.0000000000000001E-3</v>
      </c>
      <c r="F967" s="45">
        <v>61.5</v>
      </c>
      <c r="G967" s="49">
        <f>TRUNC(TRUNC(E967,8)*F967,2)</f>
        <v>0.24</v>
      </c>
    </row>
    <row r="968" spans="1:7" ht="15" customHeight="1" x14ac:dyDescent="0.25">
      <c r="A968" s="28"/>
      <c r="B968" s="28"/>
      <c r="C968" s="28"/>
      <c r="D968" s="28"/>
      <c r="E968" s="83" t="s">
        <v>528</v>
      </c>
      <c r="F968" s="83"/>
      <c r="G968" s="50">
        <f>SUM(G965:G967)</f>
        <v>11.66</v>
      </c>
    </row>
    <row r="969" spans="1:7" ht="15" customHeight="1" x14ac:dyDescent="0.25">
      <c r="A969" s="82" t="s">
        <v>534</v>
      </c>
      <c r="B969" s="82"/>
      <c r="C969" s="47" t="s">
        <v>3</v>
      </c>
      <c r="D969" s="47" t="s">
        <v>4</v>
      </c>
      <c r="E969" s="47" t="s">
        <v>514</v>
      </c>
      <c r="F969" s="47" t="s">
        <v>515</v>
      </c>
      <c r="G969" s="48" t="s">
        <v>516</v>
      </c>
    </row>
    <row r="970" spans="1:7" ht="21" customHeight="1" x14ac:dyDescent="0.25">
      <c r="A970" s="42" t="s">
        <v>879</v>
      </c>
      <c r="B970" s="43" t="s">
        <v>880</v>
      </c>
      <c r="C970" s="42" t="s">
        <v>39</v>
      </c>
      <c r="D970" s="42" t="s">
        <v>537</v>
      </c>
      <c r="E970" s="44">
        <v>0.10517669</v>
      </c>
      <c r="F970" s="45">
        <v>22.95</v>
      </c>
      <c r="G970" s="49">
        <f>TRUNC(TRUNC(E970,8)*F970,2)</f>
        <v>2.41</v>
      </c>
    </row>
    <row r="971" spans="1:7" ht="21" customHeight="1" x14ac:dyDescent="0.25">
      <c r="A971" s="42" t="s">
        <v>881</v>
      </c>
      <c r="B971" s="43" t="s">
        <v>882</v>
      </c>
      <c r="C971" s="42" t="s">
        <v>39</v>
      </c>
      <c r="D971" s="42" t="s">
        <v>537</v>
      </c>
      <c r="E971" s="44">
        <v>0.10524530999999999</v>
      </c>
      <c r="F971" s="45">
        <v>27.24</v>
      </c>
      <c r="G971" s="49">
        <f>TRUNC(TRUNC(E971,8)*F971,2)</f>
        <v>2.86</v>
      </c>
    </row>
    <row r="972" spans="1:7" ht="18" customHeight="1" x14ac:dyDescent="0.25">
      <c r="A972" s="28"/>
      <c r="B972" s="28"/>
      <c r="C972" s="28"/>
      <c r="D972" s="28"/>
      <c r="E972" s="83" t="s">
        <v>541</v>
      </c>
      <c r="F972" s="83"/>
      <c r="G972" s="50">
        <f>SUM(G970:G971)</f>
        <v>5.27</v>
      </c>
    </row>
    <row r="973" spans="1:7" ht="15" customHeight="1" x14ac:dyDescent="0.25">
      <c r="A973" s="28"/>
      <c r="B973" s="28"/>
      <c r="C973" s="28"/>
      <c r="D973" s="28"/>
      <c r="E973" s="78" t="s">
        <v>529</v>
      </c>
      <c r="F973" s="78"/>
      <c r="G973" s="51">
        <f>ROUND(SUM(G968,G972),2)</f>
        <v>16.93</v>
      </c>
    </row>
    <row r="974" spans="1:7" ht="15" customHeight="1" x14ac:dyDescent="0.25">
      <c r="A974" s="28"/>
      <c r="B974" s="28"/>
      <c r="C974" s="28"/>
      <c r="D974" s="28"/>
      <c r="E974" s="78" t="s">
        <v>530</v>
      </c>
      <c r="F974" s="78"/>
      <c r="G974" s="51">
        <f>ROUND(SUM(G968,G972),2)</f>
        <v>16.93</v>
      </c>
    </row>
    <row r="975" spans="1:7" ht="15" customHeight="1" x14ac:dyDescent="0.25">
      <c r="A975" s="28"/>
      <c r="B975" s="28"/>
      <c r="C975" s="28"/>
      <c r="D975" s="28"/>
      <c r="E975" s="78" t="s">
        <v>531</v>
      </c>
      <c r="F975" s="78"/>
      <c r="G975" s="51">
        <f>ROUND(G973*(1+(29.84/100)),2)</f>
        <v>21.98</v>
      </c>
    </row>
    <row r="976" spans="1:7" ht="15" customHeight="1" x14ac:dyDescent="0.25">
      <c r="A976" s="28"/>
      <c r="B976" s="28"/>
      <c r="C976" s="28"/>
      <c r="D976" s="28"/>
      <c r="E976" s="78" t="s">
        <v>542</v>
      </c>
      <c r="F976" s="78"/>
      <c r="G976" s="51">
        <v>20</v>
      </c>
    </row>
    <row r="977" spans="1:7" ht="9.9499999999999993" customHeight="1" x14ac:dyDescent="0.25">
      <c r="A977" s="28"/>
      <c r="B977" s="28"/>
      <c r="C977" s="28"/>
      <c r="D977" s="28"/>
      <c r="E977" s="84"/>
      <c r="F977" s="84"/>
      <c r="G977" s="84"/>
    </row>
    <row r="978" spans="1:7" ht="20.100000000000001" customHeight="1" x14ac:dyDescent="0.25">
      <c r="A978" s="85" t="s">
        <v>893</v>
      </c>
      <c r="B978" s="85"/>
      <c r="C978" s="85"/>
      <c r="D978" s="85"/>
      <c r="E978" s="85"/>
      <c r="F978" s="85"/>
      <c r="G978" s="85"/>
    </row>
    <row r="979" spans="1:7" ht="15" customHeight="1" x14ac:dyDescent="0.25">
      <c r="A979" s="82" t="s">
        <v>513</v>
      </c>
      <c r="B979" s="82"/>
      <c r="C979" s="47" t="s">
        <v>3</v>
      </c>
      <c r="D979" s="47" t="s">
        <v>4</v>
      </c>
      <c r="E979" s="47" t="s">
        <v>514</v>
      </c>
      <c r="F979" s="47" t="s">
        <v>515</v>
      </c>
      <c r="G979" s="48" t="s">
        <v>516</v>
      </c>
    </row>
    <row r="980" spans="1:7" ht="15" customHeight="1" x14ac:dyDescent="0.25">
      <c r="A980" s="42" t="s">
        <v>271</v>
      </c>
      <c r="B980" s="43" t="s">
        <v>272</v>
      </c>
      <c r="C980" s="42" t="s">
        <v>39</v>
      </c>
      <c r="D980" s="42" t="s">
        <v>22</v>
      </c>
      <c r="E980" s="44">
        <v>1</v>
      </c>
      <c r="F980" s="45">
        <v>6.47</v>
      </c>
      <c r="G980" s="49">
        <f>TRUNC(TRUNC(E980,8)*F980,2)</f>
        <v>6.47</v>
      </c>
    </row>
    <row r="981" spans="1:7" ht="15" customHeight="1" x14ac:dyDescent="0.25">
      <c r="A981" s="28"/>
      <c r="B981" s="28"/>
      <c r="C981" s="28"/>
      <c r="D981" s="28"/>
      <c r="E981" s="83" t="s">
        <v>528</v>
      </c>
      <c r="F981" s="83"/>
      <c r="G981" s="50">
        <f>SUM(G980:G980)</f>
        <v>6.47</v>
      </c>
    </row>
    <row r="982" spans="1:7" ht="15" customHeight="1" x14ac:dyDescent="0.25">
      <c r="A982" s="28"/>
      <c r="B982" s="28"/>
      <c r="C982" s="28"/>
      <c r="D982" s="28"/>
      <c r="E982" s="78" t="s">
        <v>529</v>
      </c>
      <c r="F982" s="78"/>
      <c r="G982" s="51">
        <f>ROUND(SUM(G981),2)</f>
        <v>6.47</v>
      </c>
    </row>
    <row r="983" spans="1:7" ht="15" customHeight="1" x14ac:dyDescent="0.25">
      <c r="A983" s="28"/>
      <c r="B983" s="28"/>
      <c r="C983" s="28"/>
      <c r="D983" s="28"/>
      <c r="E983" s="78" t="s">
        <v>530</v>
      </c>
      <c r="F983" s="78"/>
      <c r="G983" s="51">
        <f>ROUND(SUM(G981),2)</f>
        <v>6.47</v>
      </c>
    </row>
    <row r="984" spans="1:7" ht="15" customHeight="1" x14ac:dyDescent="0.25">
      <c r="A984" s="28"/>
      <c r="B984" s="28"/>
      <c r="C984" s="28"/>
      <c r="D984" s="28"/>
      <c r="E984" s="78" t="s">
        <v>531</v>
      </c>
      <c r="F984" s="78"/>
      <c r="G984" s="51">
        <f>ROUND(G982*(1+(29.84/100)),2)</f>
        <v>8.4</v>
      </c>
    </row>
    <row r="985" spans="1:7" ht="15" customHeight="1" x14ac:dyDescent="0.25">
      <c r="A985" s="28"/>
      <c r="B985" s="28"/>
      <c r="C985" s="28"/>
      <c r="D985" s="28"/>
      <c r="E985" s="78" t="s">
        <v>542</v>
      </c>
      <c r="F985" s="78"/>
      <c r="G985" s="51">
        <v>4</v>
      </c>
    </row>
    <row r="986" spans="1:7" ht="9.9499999999999993" customHeight="1" x14ac:dyDescent="0.25">
      <c r="A986" s="28"/>
      <c r="B986" s="28"/>
      <c r="C986" s="28"/>
      <c r="D986" s="28"/>
      <c r="E986" s="84"/>
      <c r="F986" s="84"/>
      <c r="G986" s="84"/>
    </row>
    <row r="987" spans="1:7" ht="20.100000000000001" customHeight="1" x14ac:dyDescent="0.25">
      <c r="A987" s="85" t="s">
        <v>894</v>
      </c>
      <c r="B987" s="85"/>
      <c r="C987" s="85"/>
      <c r="D987" s="85"/>
      <c r="E987" s="85"/>
      <c r="F987" s="85"/>
      <c r="G987" s="85"/>
    </row>
    <row r="988" spans="1:7" ht="15" customHeight="1" x14ac:dyDescent="0.25">
      <c r="A988" s="82" t="s">
        <v>513</v>
      </c>
      <c r="B988" s="82"/>
      <c r="C988" s="47" t="s">
        <v>3</v>
      </c>
      <c r="D988" s="47" t="s">
        <v>4</v>
      </c>
      <c r="E988" s="47" t="s">
        <v>514</v>
      </c>
      <c r="F988" s="47" t="s">
        <v>515</v>
      </c>
      <c r="G988" s="48" t="s">
        <v>516</v>
      </c>
    </row>
    <row r="989" spans="1:7" ht="15" customHeight="1" x14ac:dyDescent="0.25">
      <c r="A989" s="42" t="s">
        <v>889</v>
      </c>
      <c r="B989" s="43" t="s">
        <v>890</v>
      </c>
      <c r="C989" s="42" t="s">
        <v>39</v>
      </c>
      <c r="D989" s="42" t="s">
        <v>22</v>
      </c>
      <c r="E989" s="44">
        <v>1.6500000000000001E-2</v>
      </c>
      <c r="F989" s="45">
        <v>54.29</v>
      </c>
      <c r="G989" s="49">
        <f>TRUNC(TRUNC(E989,8)*F989,2)</f>
        <v>0.89</v>
      </c>
    </row>
    <row r="990" spans="1:7" ht="21" customHeight="1" x14ac:dyDescent="0.25">
      <c r="A990" s="42" t="s">
        <v>895</v>
      </c>
      <c r="B990" s="43" t="s">
        <v>896</v>
      </c>
      <c r="C990" s="42" t="s">
        <v>39</v>
      </c>
      <c r="D990" s="42" t="s">
        <v>22</v>
      </c>
      <c r="E990" s="44">
        <v>1</v>
      </c>
      <c r="F990" s="45">
        <v>11.89</v>
      </c>
      <c r="G990" s="49">
        <f>TRUNC(TRUNC(E990,8)*F990,2)</f>
        <v>11.89</v>
      </c>
    </row>
    <row r="991" spans="1:7" ht="15" customHeight="1" x14ac:dyDescent="0.25">
      <c r="A991" s="42" t="s">
        <v>875</v>
      </c>
      <c r="B991" s="43" t="s">
        <v>876</v>
      </c>
      <c r="C991" s="42" t="s">
        <v>39</v>
      </c>
      <c r="D991" s="42" t="s">
        <v>22</v>
      </c>
      <c r="E991" s="44">
        <v>1.5599999999999999E-2</v>
      </c>
      <c r="F991" s="45">
        <v>1.75</v>
      </c>
      <c r="G991" s="49">
        <f>TRUNC(TRUNC(E991,8)*F991,2)</f>
        <v>0.02</v>
      </c>
    </row>
    <row r="992" spans="1:7" ht="21" customHeight="1" x14ac:dyDescent="0.25">
      <c r="A992" s="42" t="s">
        <v>891</v>
      </c>
      <c r="B992" s="43" t="s">
        <v>892</v>
      </c>
      <c r="C992" s="42" t="s">
        <v>39</v>
      </c>
      <c r="D992" s="42" t="s">
        <v>22</v>
      </c>
      <c r="E992" s="44">
        <v>2.1999999999999999E-2</v>
      </c>
      <c r="F992" s="45">
        <v>61.5</v>
      </c>
      <c r="G992" s="49">
        <f>TRUNC(TRUNC(E992,8)*F992,2)</f>
        <v>1.35</v>
      </c>
    </row>
    <row r="993" spans="1:7" ht="15" customHeight="1" x14ac:dyDescent="0.25">
      <c r="A993" s="28"/>
      <c r="B993" s="28"/>
      <c r="C993" s="28"/>
      <c r="D993" s="28"/>
      <c r="E993" s="83" t="s">
        <v>528</v>
      </c>
      <c r="F993" s="83"/>
      <c r="G993" s="50">
        <f>SUM(G989:G992)</f>
        <v>14.15</v>
      </c>
    </row>
    <row r="994" spans="1:7" ht="15" customHeight="1" x14ac:dyDescent="0.25">
      <c r="A994" s="82" t="s">
        <v>534</v>
      </c>
      <c r="B994" s="82"/>
      <c r="C994" s="47" t="s">
        <v>3</v>
      </c>
      <c r="D994" s="47" t="s">
        <v>4</v>
      </c>
      <c r="E994" s="47" t="s">
        <v>514</v>
      </c>
      <c r="F994" s="47" t="s">
        <v>515</v>
      </c>
      <c r="G994" s="48" t="s">
        <v>516</v>
      </c>
    </row>
    <row r="995" spans="1:7" ht="21" customHeight="1" x14ac:dyDescent="0.25">
      <c r="A995" s="42" t="s">
        <v>879</v>
      </c>
      <c r="B995" s="43" t="s">
        <v>880</v>
      </c>
      <c r="C995" s="42" t="s">
        <v>39</v>
      </c>
      <c r="D995" s="42" t="s">
        <v>537</v>
      </c>
      <c r="E995" s="44">
        <v>0.11012112</v>
      </c>
      <c r="F995" s="45">
        <v>22.95</v>
      </c>
      <c r="G995" s="49">
        <f>TRUNC(TRUNC(E995,8)*F995,2)</f>
        <v>2.52</v>
      </c>
    </row>
    <row r="996" spans="1:7" ht="21" customHeight="1" x14ac:dyDescent="0.25">
      <c r="A996" s="42" t="s">
        <v>881</v>
      </c>
      <c r="B996" s="43" t="s">
        <v>882</v>
      </c>
      <c r="C996" s="42" t="s">
        <v>39</v>
      </c>
      <c r="D996" s="42" t="s">
        <v>537</v>
      </c>
      <c r="E996" s="44">
        <v>0.11012112</v>
      </c>
      <c r="F996" s="45">
        <v>27.24</v>
      </c>
      <c r="G996" s="49">
        <f>TRUNC(TRUNC(E996,8)*F996,2)</f>
        <v>2.99</v>
      </c>
    </row>
    <row r="997" spans="1:7" ht="18" customHeight="1" x14ac:dyDescent="0.25">
      <c r="A997" s="28"/>
      <c r="B997" s="28"/>
      <c r="C997" s="28"/>
      <c r="D997" s="28"/>
      <c r="E997" s="83" t="s">
        <v>541</v>
      </c>
      <c r="F997" s="83"/>
      <c r="G997" s="50">
        <f>SUM(G995:G996)</f>
        <v>5.51</v>
      </c>
    </row>
    <row r="998" spans="1:7" ht="15" customHeight="1" x14ac:dyDescent="0.25">
      <c r="A998" s="28"/>
      <c r="B998" s="28"/>
      <c r="C998" s="28"/>
      <c r="D998" s="28"/>
      <c r="E998" s="78" t="s">
        <v>529</v>
      </c>
      <c r="F998" s="78"/>
      <c r="G998" s="51">
        <f>ROUND(SUM(G993,G997),2)</f>
        <v>19.66</v>
      </c>
    </row>
    <row r="999" spans="1:7" ht="15" customHeight="1" x14ac:dyDescent="0.25">
      <c r="A999" s="28"/>
      <c r="B999" s="28"/>
      <c r="C999" s="28"/>
      <c r="D999" s="28"/>
      <c r="E999" s="78" t="s">
        <v>530</v>
      </c>
      <c r="F999" s="78"/>
      <c r="G999" s="51">
        <f>ROUND(SUM(G993,G997),2)</f>
        <v>19.66</v>
      </c>
    </row>
    <row r="1000" spans="1:7" ht="15" customHeight="1" x14ac:dyDescent="0.25">
      <c r="A1000" s="28"/>
      <c r="B1000" s="28"/>
      <c r="C1000" s="28"/>
      <c r="D1000" s="28"/>
      <c r="E1000" s="78" t="s">
        <v>531</v>
      </c>
      <c r="F1000" s="78"/>
      <c r="G1000" s="51">
        <f>ROUND(G998*(1+(29.84/100)),2)</f>
        <v>25.53</v>
      </c>
    </row>
    <row r="1001" spans="1:7" ht="15" customHeight="1" x14ac:dyDescent="0.25">
      <c r="A1001" s="28"/>
      <c r="B1001" s="28"/>
      <c r="C1001" s="28"/>
      <c r="D1001" s="28"/>
      <c r="E1001" s="78" t="s">
        <v>542</v>
      </c>
      <c r="F1001" s="78"/>
      <c r="G1001" s="51">
        <v>4</v>
      </c>
    </row>
    <row r="1002" spans="1:7" ht="9.9499999999999993" customHeight="1" x14ac:dyDescent="0.25">
      <c r="A1002" s="28"/>
      <c r="B1002" s="28"/>
      <c r="C1002" s="28"/>
      <c r="D1002" s="28"/>
      <c r="E1002" s="84"/>
      <c r="F1002" s="84"/>
      <c r="G1002" s="84"/>
    </row>
    <row r="1003" spans="1:7" ht="20.100000000000001" customHeight="1" x14ac:dyDescent="0.25">
      <c r="A1003" s="85" t="s">
        <v>897</v>
      </c>
      <c r="B1003" s="85"/>
      <c r="C1003" s="85"/>
      <c r="D1003" s="85"/>
      <c r="E1003" s="85"/>
      <c r="F1003" s="85"/>
      <c r="G1003" s="85"/>
    </row>
    <row r="1004" spans="1:7" ht="15" customHeight="1" x14ac:dyDescent="0.25">
      <c r="A1004" s="82" t="s">
        <v>513</v>
      </c>
      <c r="B1004" s="82"/>
      <c r="C1004" s="47" t="s">
        <v>3</v>
      </c>
      <c r="D1004" s="47" t="s">
        <v>4</v>
      </c>
      <c r="E1004" s="47" t="s">
        <v>514</v>
      </c>
      <c r="F1004" s="47" t="s">
        <v>515</v>
      </c>
      <c r="G1004" s="48" t="s">
        <v>516</v>
      </c>
    </row>
    <row r="1005" spans="1:7" ht="15" customHeight="1" x14ac:dyDescent="0.25">
      <c r="A1005" s="42" t="s">
        <v>889</v>
      </c>
      <c r="B1005" s="43" t="s">
        <v>890</v>
      </c>
      <c r="C1005" s="42" t="s">
        <v>39</v>
      </c>
      <c r="D1005" s="42" t="s">
        <v>22</v>
      </c>
      <c r="E1005" s="44">
        <v>5.8999999999999999E-3</v>
      </c>
      <c r="F1005" s="45">
        <v>54.29</v>
      </c>
      <c r="G1005" s="49">
        <f>TRUNC(TRUNC(E1005,8)*F1005,2)</f>
        <v>0.32</v>
      </c>
    </row>
    <row r="1006" spans="1:7" ht="21" customHeight="1" x14ac:dyDescent="0.25">
      <c r="A1006" s="42" t="s">
        <v>898</v>
      </c>
      <c r="B1006" s="43" t="s">
        <v>899</v>
      </c>
      <c r="C1006" s="42" t="s">
        <v>39</v>
      </c>
      <c r="D1006" s="42" t="s">
        <v>22</v>
      </c>
      <c r="E1006" s="44">
        <v>1</v>
      </c>
      <c r="F1006" s="45">
        <v>4.88</v>
      </c>
      <c r="G1006" s="49">
        <f>TRUNC(TRUNC(E1006,8)*F1006,2)</f>
        <v>4.88</v>
      </c>
    </row>
    <row r="1007" spans="1:7" ht="15" customHeight="1" x14ac:dyDescent="0.25">
      <c r="A1007" s="42" t="s">
        <v>875</v>
      </c>
      <c r="B1007" s="43" t="s">
        <v>876</v>
      </c>
      <c r="C1007" s="42" t="s">
        <v>39</v>
      </c>
      <c r="D1007" s="42" t="s">
        <v>22</v>
      </c>
      <c r="E1007" s="44">
        <v>3.15E-2</v>
      </c>
      <c r="F1007" s="45">
        <v>1.75</v>
      </c>
      <c r="G1007" s="49">
        <f>TRUNC(TRUNC(E1007,8)*F1007,2)</f>
        <v>0.05</v>
      </c>
    </row>
    <row r="1008" spans="1:7" ht="21" customHeight="1" x14ac:dyDescent="0.25">
      <c r="A1008" s="42" t="s">
        <v>891</v>
      </c>
      <c r="B1008" s="43" t="s">
        <v>892</v>
      </c>
      <c r="C1008" s="42" t="s">
        <v>39</v>
      </c>
      <c r="D1008" s="42" t="s">
        <v>22</v>
      </c>
      <c r="E1008" s="44">
        <v>7.0000000000000001E-3</v>
      </c>
      <c r="F1008" s="45">
        <v>61.5</v>
      </c>
      <c r="G1008" s="49">
        <f>TRUNC(TRUNC(E1008,8)*F1008,2)</f>
        <v>0.43</v>
      </c>
    </row>
    <row r="1009" spans="1:7" ht="15" customHeight="1" x14ac:dyDescent="0.25">
      <c r="A1009" s="28"/>
      <c r="B1009" s="28"/>
      <c r="C1009" s="28"/>
      <c r="D1009" s="28"/>
      <c r="E1009" s="83" t="s">
        <v>528</v>
      </c>
      <c r="F1009" s="83"/>
      <c r="G1009" s="50">
        <f>SUM(G1005:G1008)</f>
        <v>5.68</v>
      </c>
    </row>
    <row r="1010" spans="1:7" ht="15" customHeight="1" x14ac:dyDescent="0.25">
      <c r="A1010" s="82" t="s">
        <v>534</v>
      </c>
      <c r="B1010" s="82"/>
      <c r="C1010" s="47" t="s">
        <v>3</v>
      </c>
      <c r="D1010" s="47" t="s">
        <v>4</v>
      </c>
      <c r="E1010" s="47" t="s">
        <v>514</v>
      </c>
      <c r="F1010" s="47" t="s">
        <v>515</v>
      </c>
      <c r="G1010" s="48" t="s">
        <v>516</v>
      </c>
    </row>
    <row r="1011" spans="1:7" ht="21" customHeight="1" x14ac:dyDescent="0.25">
      <c r="A1011" s="42" t="s">
        <v>879</v>
      </c>
      <c r="B1011" s="43" t="s">
        <v>880</v>
      </c>
      <c r="C1011" s="42" t="s">
        <v>39</v>
      </c>
      <c r="D1011" s="42" t="s">
        <v>537</v>
      </c>
      <c r="E1011" s="44">
        <v>0.1025124</v>
      </c>
      <c r="F1011" s="45">
        <v>22.95</v>
      </c>
      <c r="G1011" s="49">
        <f>TRUNC(TRUNC(E1011,8)*F1011,2)</f>
        <v>2.35</v>
      </c>
    </row>
    <row r="1012" spans="1:7" ht="21" customHeight="1" x14ac:dyDescent="0.25">
      <c r="A1012" s="42" t="s">
        <v>881</v>
      </c>
      <c r="B1012" s="43" t="s">
        <v>882</v>
      </c>
      <c r="C1012" s="42" t="s">
        <v>39</v>
      </c>
      <c r="D1012" s="42" t="s">
        <v>537</v>
      </c>
      <c r="E1012" s="44">
        <v>0.10294812</v>
      </c>
      <c r="F1012" s="45">
        <v>27.24</v>
      </c>
      <c r="G1012" s="49">
        <f>TRUNC(TRUNC(E1012,8)*F1012,2)</f>
        <v>2.8</v>
      </c>
    </row>
    <row r="1013" spans="1:7" ht="18" customHeight="1" x14ac:dyDescent="0.25">
      <c r="A1013" s="28"/>
      <c r="B1013" s="28"/>
      <c r="C1013" s="28"/>
      <c r="D1013" s="28"/>
      <c r="E1013" s="83" t="s">
        <v>541</v>
      </c>
      <c r="F1013" s="83"/>
      <c r="G1013" s="50">
        <f>SUM(G1011:G1012)</f>
        <v>5.15</v>
      </c>
    </row>
    <row r="1014" spans="1:7" ht="15" customHeight="1" x14ac:dyDescent="0.25">
      <c r="A1014" s="28"/>
      <c r="B1014" s="28"/>
      <c r="C1014" s="28"/>
      <c r="D1014" s="28"/>
      <c r="E1014" s="78" t="s">
        <v>529</v>
      </c>
      <c r="F1014" s="78"/>
      <c r="G1014" s="51">
        <f>ROUND(SUM(G1009,G1013),2)</f>
        <v>10.83</v>
      </c>
    </row>
    <row r="1015" spans="1:7" ht="15" customHeight="1" x14ac:dyDescent="0.25">
      <c r="A1015" s="28"/>
      <c r="B1015" s="28"/>
      <c r="C1015" s="28"/>
      <c r="D1015" s="28"/>
      <c r="E1015" s="78" t="s">
        <v>530</v>
      </c>
      <c r="F1015" s="78"/>
      <c r="G1015" s="51">
        <f>ROUND(SUM(G1009,G1013),2)</f>
        <v>10.83</v>
      </c>
    </row>
    <row r="1016" spans="1:7" ht="15" customHeight="1" x14ac:dyDescent="0.25">
      <c r="A1016" s="28"/>
      <c r="B1016" s="28"/>
      <c r="C1016" s="28"/>
      <c r="D1016" s="28"/>
      <c r="E1016" s="78" t="s">
        <v>531</v>
      </c>
      <c r="F1016" s="78"/>
      <c r="G1016" s="51">
        <f>ROUND(G1014*(1+(29.84/100)),2)</f>
        <v>14.06</v>
      </c>
    </row>
    <row r="1017" spans="1:7" ht="15" customHeight="1" x14ac:dyDescent="0.25">
      <c r="A1017" s="28"/>
      <c r="B1017" s="28"/>
      <c r="C1017" s="28"/>
      <c r="D1017" s="28"/>
      <c r="E1017" s="78" t="s">
        <v>542</v>
      </c>
      <c r="F1017" s="78"/>
      <c r="G1017" s="51">
        <v>4</v>
      </c>
    </row>
    <row r="1018" spans="1:7" ht="9.9499999999999993" customHeight="1" x14ac:dyDescent="0.25">
      <c r="A1018" s="28"/>
      <c r="B1018" s="28"/>
      <c r="C1018" s="28"/>
      <c r="D1018" s="28"/>
      <c r="E1018" s="84"/>
      <c r="F1018" s="84"/>
      <c r="G1018" s="84"/>
    </row>
    <row r="1019" spans="1:7" ht="20.100000000000001" customHeight="1" x14ac:dyDescent="0.25">
      <c r="A1019" s="85" t="s">
        <v>900</v>
      </c>
      <c r="B1019" s="85"/>
      <c r="C1019" s="85"/>
      <c r="D1019" s="85"/>
      <c r="E1019" s="85"/>
      <c r="F1019" s="85"/>
      <c r="G1019" s="85"/>
    </row>
    <row r="1020" spans="1:7" ht="15" customHeight="1" x14ac:dyDescent="0.25">
      <c r="A1020" s="82" t="s">
        <v>513</v>
      </c>
      <c r="B1020" s="82"/>
      <c r="C1020" s="47" t="s">
        <v>3</v>
      </c>
      <c r="D1020" s="47" t="s">
        <v>4</v>
      </c>
      <c r="E1020" s="47" t="s">
        <v>514</v>
      </c>
      <c r="F1020" s="47" t="s">
        <v>515</v>
      </c>
      <c r="G1020" s="48" t="s">
        <v>516</v>
      </c>
    </row>
    <row r="1021" spans="1:7" ht="15" customHeight="1" x14ac:dyDescent="0.25">
      <c r="A1021" s="42" t="s">
        <v>889</v>
      </c>
      <c r="B1021" s="43" t="s">
        <v>890</v>
      </c>
      <c r="C1021" s="42" t="s">
        <v>39</v>
      </c>
      <c r="D1021" s="42" t="s">
        <v>22</v>
      </c>
      <c r="E1021" s="44">
        <v>7.1000000000000004E-3</v>
      </c>
      <c r="F1021" s="45">
        <v>54.29</v>
      </c>
      <c r="G1021" s="49">
        <f>TRUNC(TRUNC(E1021,8)*F1021,2)</f>
        <v>0.38</v>
      </c>
    </row>
    <row r="1022" spans="1:7" ht="21" customHeight="1" x14ac:dyDescent="0.25">
      <c r="A1022" s="42" t="s">
        <v>901</v>
      </c>
      <c r="B1022" s="43" t="s">
        <v>902</v>
      </c>
      <c r="C1022" s="42" t="s">
        <v>39</v>
      </c>
      <c r="D1022" s="42" t="s">
        <v>22</v>
      </c>
      <c r="E1022" s="44">
        <v>1</v>
      </c>
      <c r="F1022" s="45">
        <v>0.67</v>
      </c>
      <c r="G1022" s="49">
        <f>TRUNC(TRUNC(E1022,8)*F1022,2)</f>
        <v>0.67</v>
      </c>
    </row>
    <row r="1023" spans="1:7" ht="15" customHeight="1" x14ac:dyDescent="0.25">
      <c r="A1023" s="42" t="s">
        <v>875</v>
      </c>
      <c r="B1023" s="43" t="s">
        <v>876</v>
      </c>
      <c r="C1023" s="42" t="s">
        <v>39</v>
      </c>
      <c r="D1023" s="42" t="s">
        <v>22</v>
      </c>
      <c r="E1023" s="44">
        <v>3.0200000000000001E-2</v>
      </c>
      <c r="F1023" s="45">
        <v>1.75</v>
      </c>
      <c r="G1023" s="49">
        <f>TRUNC(TRUNC(E1023,8)*F1023,2)</f>
        <v>0.05</v>
      </c>
    </row>
    <row r="1024" spans="1:7" ht="21" customHeight="1" x14ac:dyDescent="0.25">
      <c r="A1024" s="42" t="s">
        <v>891</v>
      </c>
      <c r="B1024" s="43" t="s">
        <v>892</v>
      </c>
      <c r="C1024" s="42" t="s">
        <v>39</v>
      </c>
      <c r="D1024" s="42" t="s">
        <v>22</v>
      </c>
      <c r="E1024" s="44">
        <v>8.0000000000000002E-3</v>
      </c>
      <c r="F1024" s="45">
        <v>61.5</v>
      </c>
      <c r="G1024" s="49">
        <f>TRUNC(TRUNC(E1024,8)*F1024,2)</f>
        <v>0.49</v>
      </c>
    </row>
    <row r="1025" spans="1:7" ht="15" customHeight="1" x14ac:dyDescent="0.25">
      <c r="A1025" s="28"/>
      <c r="B1025" s="28"/>
      <c r="C1025" s="28"/>
      <c r="D1025" s="28"/>
      <c r="E1025" s="83" t="s">
        <v>528</v>
      </c>
      <c r="F1025" s="83"/>
      <c r="G1025" s="50">
        <f>SUM(G1021:G1024)</f>
        <v>1.59</v>
      </c>
    </row>
    <row r="1026" spans="1:7" ht="15" customHeight="1" x14ac:dyDescent="0.25">
      <c r="A1026" s="82" t="s">
        <v>534</v>
      </c>
      <c r="B1026" s="82"/>
      <c r="C1026" s="47" t="s">
        <v>3</v>
      </c>
      <c r="D1026" s="47" t="s">
        <v>4</v>
      </c>
      <c r="E1026" s="47" t="s">
        <v>514</v>
      </c>
      <c r="F1026" s="47" t="s">
        <v>515</v>
      </c>
      <c r="G1026" s="48" t="s">
        <v>516</v>
      </c>
    </row>
    <row r="1027" spans="1:7" ht="21" customHeight="1" x14ac:dyDescent="0.25">
      <c r="A1027" s="42" t="s">
        <v>879</v>
      </c>
      <c r="B1027" s="43" t="s">
        <v>880</v>
      </c>
      <c r="C1027" s="42" t="s">
        <v>39</v>
      </c>
      <c r="D1027" s="42" t="s">
        <v>537</v>
      </c>
      <c r="E1027" s="44">
        <v>0.10645499999999999</v>
      </c>
      <c r="F1027" s="45">
        <v>22.95</v>
      </c>
      <c r="G1027" s="49">
        <f>TRUNC(TRUNC(E1027,8)*F1027,2)</f>
        <v>2.44</v>
      </c>
    </row>
    <row r="1028" spans="1:7" ht="21" customHeight="1" x14ac:dyDescent="0.25">
      <c r="A1028" s="42" t="s">
        <v>881</v>
      </c>
      <c r="B1028" s="43" t="s">
        <v>882</v>
      </c>
      <c r="C1028" s="42" t="s">
        <v>39</v>
      </c>
      <c r="D1028" s="42" t="s">
        <v>537</v>
      </c>
      <c r="E1028" s="44">
        <v>0.10645499999999999</v>
      </c>
      <c r="F1028" s="45">
        <v>27.24</v>
      </c>
      <c r="G1028" s="49">
        <f>TRUNC(TRUNC(E1028,8)*F1028,2)</f>
        <v>2.89</v>
      </c>
    </row>
    <row r="1029" spans="1:7" ht="18" customHeight="1" x14ac:dyDescent="0.25">
      <c r="A1029" s="28"/>
      <c r="B1029" s="28"/>
      <c r="C1029" s="28"/>
      <c r="D1029" s="28"/>
      <c r="E1029" s="83" t="s">
        <v>541</v>
      </c>
      <c r="F1029" s="83"/>
      <c r="G1029" s="50">
        <f>SUM(G1027:G1028)</f>
        <v>5.33</v>
      </c>
    </row>
    <row r="1030" spans="1:7" ht="15" customHeight="1" x14ac:dyDescent="0.25">
      <c r="A1030" s="28"/>
      <c r="B1030" s="28"/>
      <c r="C1030" s="28"/>
      <c r="D1030" s="28"/>
      <c r="E1030" s="78" t="s">
        <v>529</v>
      </c>
      <c r="F1030" s="78"/>
      <c r="G1030" s="51">
        <f>ROUND(SUM(G1025,G1029),2)</f>
        <v>6.92</v>
      </c>
    </row>
    <row r="1031" spans="1:7" ht="15" customHeight="1" x14ac:dyDescent="0.25">
      <c r="A1031" s="28"/>
      <c r="B1031" s="28"/>
      <c r="C1031" s="28"/>
      <c r="D1031" s="28"/>
      <c r="E1031" s="78" t="s">
        <v>530</v>
      </c>
      <c r="F1031" s="78"/>
      <c r="G1031" s="51">
        <f>ROUND(SUM(G1025,G1029),2)</f>
        <v>6.92</v>
      </c>
    </row>
    <row r="1032" spans="1:7" ht="15" customHeight="1" x14ac:dyDescent="0.25">
      <c r="A1032" s="28"/>
      <c r="B1032" s="28"/>
      <c r="C1032" s="28"/>
      <c r="D1032" s="28"/>
      <c r="E1032" s="78" t="s">
        <v>531</v>
      </c>
      <c r="F1032" s="78"/>
      <c r="G1032" s="51">
        <f>ROUND(G1030*(1+(29.84/100)),2)</f>
        <v>8.98</v>
      </c>
    </row>
    <row r="1033" spans="1:7" ht="15" customHeight="1" x14ac:dyDescent="0.25">
      <c r="A1033" s="28"/>
      <c r="B1033" s="28"/>
      <c r="C1033" s="28"/>
      <c r="D1033" s="28"/>
      <c r="E1033" s="78" t="s">
        <v>542</v>
      </c>
      <c r="F1033" s="78"/>
      <c r="G1033" s="51">
        <v>20</v>
      </c>
    </row>
    <row r="1034" spans="1:7" ht="9.9499999999999993" customHeight="1" x14ac:dyDescent="0.25">
      <c r="A1034" s="28"/>
      <c r="B1034" s="28"/>
      <c r="C1034" s="28"/>
      <c r="D1034" s="28"/>
      <c r="E1034" s="84"/>
      <c r="F1034" s="84"/>
      <c r="G1034" s="84"/>
    </row>
    <row r="1035" spans="1:7" ht="20.100000000000001" customHeight="1" x14ac:dyDescent="0.25">
      <c r="A1035" s="85" t="s">
        <v>903</v>
      </c>
      <c r="B1035" s="85"/>
      <c r="C1035" s="85"/>
      <c r="D1035" s="85"/>
      <c r="E1035" s="85"/>
      <c r="F1035" s="85"/>
      <c r="G1035" s="85"/>
    </row>
    <row r="1036" spans="1:7" ht="15" customHeight="1" x14ac:dyDescent="0.25">
      <c r="A1036" s="82" t="s">
        <v>513</v>
      </c>
      <c r="B1036" s="82"/>
      <c r="C1036" s="47" t="s">
        <v>3</v>
      </c>
      <c r="D1036" s="47" t="s">
        <v>4</v>
      </c>
      <c r="E1036" s="47" t="s">
        <v>514</v>
      </c>
      <c r="F1036" s="47" t="s">
        <v>515</v>
      </c>
      <c r="G1036" s="48" t="s">
        <v>516</v>
      </c>
    </row>
    <row r="1037" spans="1:7" ht="21" customHeight="1" x14ac:dyDescent="0.25">
      <c r="A1037" s="42" t="s">
        <v>904</v>
      </c>
      <c r="B1037" s="43" t="s">
        <v>905</v>
      </c>
      <c r="C1037" s="42" t="s">
        <v>39</v>
      </c>
      <c r="D1037" s="42" t="s">
        <v>22</v>
      </c>
      <c r="E1037" s="44">
        <v>1.06E-2</v>
      </c>
      <c r="F1037" s="45">
        <v>9.83</v>
      </c>
      <c r="G1037" s="49">
        <f>TRUNC(TRUNC(E1037,8)*F1037,2)</f>
        <v>0.1</v>
      </c>
    </row>
    <row r="1038" spans="1:7" ht="21" customHeight="1" x14ac:dyDescent="0.25">
      <c r="A1038" s="42" t="s">
        <v>906</v>
      </c>
      <c r="B1038" s="43" t="s">
        <v>907</v>
      </c>
      <c r="C1038" s="42" t="s">
        <v>39</v>
      </c>
      <c r="D1038" s="42" t="s">
        <v>22</v>
      </c>
      <c r="E1038" s="44">
        <v>1</v>
      </c>
      <c r="F1038" s="45">
        <v>50.18</v>
      </c>
      <c r="G1038" s="49">
        <f>TRUNC(TRUNC(E1038,8)*F1038,2)</f>
        <v>50.18</v>
      </c>
    </row>
    <row r="1039" spans="1:7" ht="15" customHeight="1" x14ac:dyDescent="0.25">
      <c r="A1039" s="28"/>
      <c r="B1039" s="28"/>
      <c r="C1039" s="28"/>
      <c r="D1039" s="28"/>
      <c r="E1039" s="83" t="s">
        <v>528</v>
      </c>
      <c r="F1039" s="83"/>
      <c r="G1039" s="50">
        <f>SUM(G1037:G1038)</f>
        <v>50.28</v>
      </c>
    </row>
    <row r="1040" spans="1:7" ht="15" customHeight="1" x14ac:dyDescent="0.25">
      <c r="A1040" s="82" t="s">
        <v>534</v>
      </c>
      <c r="B1040" s="82"/>
      <c r="C1040" s="47" t="s">
        <v>3</v>
      </c>
      <c r="D1040" s="47" t="s">
        <v>4</v>
      </c>
      <c r="E1040" s="47" t="s">
        <v>514</v>
      </c>
      <c r="F1040" s="47" t="s">
        <v>515</v>
      </c>
      <c r="G1040" s="48" t="s">
        <v>516</v>
      </c>
    </row>
    <row r="1041" spans="1:7" ht="21" customHeight="1" x14ac:dyDescent="0.25">
      <c r="A1041" s="42" t="s">
        <v>879</v>
      </c>
      <c r="B1041" s="43" t="s">
        <v>880</v>
      </c>
      <c r="C1041" s="42" t="s">
        <v>39</v>
      </c>
      <c r="D1041" s="42" t="s">
        <v>537</v>
      </c>
      <c r="E1041" s="44">
        <v>0.17336046999999999</v>
      </c>
      <c r="F1041" s="45">
        <v>22.95</v>
      </c>
      <c r="G1041" s="49">
        <f>TRUNC(TRUNC(E1041,8)*F1041,2)</f>
        <v>3.97</v>
      </c>
    </row>
    <row r="1042" spans="1:7" ht="21" customHeight="1" x14ac:dyDescent="0.25">
      <c r="A1042" s="42" t="s">
        <v>881</v>
      </c>
      <c r="B1042" s="43" t="s">
        <v>882</v>
      </c>
      <c r="C1042" s="42" t="s">
        <v>39</v>
      </c>
      <c r="D1042" s="42" t="s">
        <v>537</v>
      </c>
      <c r="E1042" s="44">
        <v>0.17356632999999999</v>
      </c>
      <c r="F1042" s="45">
        <v>27.24</v>
      </c>
      <c r="G1042" s="49">
        <f>TRUNC(TRUNC(E1042,8)*F1042,2)</f>
        <v>4.72</v>
      </c>
    </row>
    <row r="1043" spans="1:7" ht="18" customHeight="1" x14ac:dyDescent="0.25">
      <c r="A1043" s="28"/>
      <c r="B1043" s="28"/>
      <c r="C1043" s="28"/>
      <c r="D1043" s="28"/>
      <c r="E1043" s="83" t="s">
        <v>541</v>
      </c>
      <c r="F1043" s="83"/>
      <c r="G1043" s="50">
        <f>SUM(G1041:G1042)</f>
        <v>8.69</v>
      </c>
    </row>
    <row r="1044" spans="1:7" ht="15" customHeight="1" x14ac:dyDescent="0.25">
      <c r="A1044" s="28"/>
      <c r="B1044" s="28"/>
      <c r="C1044" s="28"/>
      <c r="D1044" s="28"/>
      <c r="E1044" s="78" t="s">
        <v>529</v>
      </c>
      <c r="F1044" s="78"/>
      <c r="G1044" s="51">
        <f>ROUND(SUM(G1039,G1043),2)</f>
        <v>58.97</v>
      </c>
    </row>
    <row r="1045" spans="1:7" ht="15" customHeight="1" x14ac:dyDescent="0.25">
      <c r="A1045" s="28"/>
      <c r="B1045" s="28"/>
      <c r="C1045" s="28"/>
      <c r="D1045" s="28"/>
      <c r="E1045" s="78" t="s">
        <v>530</v>
      </c>
      <c r="F1045" s="78"/>
      <c r="G1045" s="51">
        <f>ROUND(SUM(G1039,G1043),2)</f>
        <v>58.97</v>
      </c>
    </row>
    <row r="1046" spans="1:7" ht="15" customHeight="1" x14ac:dyDescent="0.25">
      <c r="A1046" s="28"/>
      <c r="B1046" s="28"/>
      <c r="C1046" s="28"/>
      <c r="D1046" s="28"/>
      <c r="E1046" s="78" t="s">
        <v>531</v>
      </c>
      <c r="F1046" s="78"/>
      <c r="G1046" s="51">
        <f>ROUND(G1044*(1+(29.84/100)),2)</f>
        <v>76.569999999999993</v>
      </c>
    </row>
    <row r="1047" spans="1:7" ht="15" customHeight="1" x14ac:dyDescent="0.25">
      <c r="A1047" s="28"/>
      <c r="B1047" s="28"/>
      <c r="C1047" s="28"/>
      <c r="D1047" s="28"/>
      <c r="E1047" s="78" t="s">
        <v>542</v>
      </c>
      <c r="F1047" s="78"/>
      <c r="G1047" s="51">
        <v>8</v>
      </c>
    </row>
    <row r="1048" spans="1:7" ht="9.9499999999999993" customHeight="1" x14ac:dyDescent="0.25">
      <c r="A1048" s="28"/>
      <c r="B1048" s="28"/>
      <c r="C1048" s="28"/>
      <c r="D1048" s="28"/>
      <c r="E1048" s="84"/>
      <c r="F1048" s="84"/>
      <c r="G1048" s="84"/>
    </row>
    <row r="1049" spans="1:7" ht="20.100000000000001" customHeight="1" x14ac:dyDescent="0.25">
      <c r="A1049" s="85" t="s">
        <v>908</v>
      </c>
      <c r="B1049" s="85"/>
      <c r="C1049" s="85"/>
      <c r="D1049" s="85"/>
      <c r="E1049" s="85"/>
      <c r="F1049" s="85"/>
      <c r="G1049" s="85"/>
    </row>
    <row r="1050" spans="1:7" ht="15" customHeight="1" x14ac:dyDescent="0.25">
      <c r="A1050" s="82" t="s">
        <v>513</v>
      </c>
      <c r="B1050" s="82"/>
      <c r="C1050" s="47" t="s">
        <v>3</v>
      </c>
      <c r="D1050" s="47" t="s">
        <v>4</v>
      </c>
      <c r="E1050" s="47" t="s">
        <v>514</v>
      </c>
      <c r="F1050" s="47" t="s">
        <v>515</v>
      </c>
      <c r="G1050" s="48" t="s">
        <v>516</v>
      </c>
    </row>
    <row r="1051" spans="1:7" ht="21" customHeight="1" x14ac:dyDescent="0.25">
      <c r="A1051" s="42" t="s">
        <v>904</v>
      </c>
      <c r="B1051" s="43" t="s">
        <v>905</v>
      </c>
      <c r="C1051" s="42" t="s">
        <v>39</v>
      </c>
      <c r="D1051" s="42" t="s">
        <v>22</v>
      </c>
      <c r="E1051" s="44">
        <v>1.06E-2</v>
      </c>
      <c r="F1051" s="45">
        <v>9.83</v>
      </c>
      <c r="G1051" s="49">
        <f>TRUNC(TRUNC(E1051,8)*F1051,2)</f>
        <v>0.1</v>
      </c>
    </row>
    <row r="1052" spans="1:7" ht="21" customHeight="1" x14ac:dyDescent="0.25">
      <c r="A1052" s="42" t="s">
        <v>909</v>
      </c>
      <c r="B1052" s="43" t="s">
        <v>910</v>
      </c>
      <c r="C1052" s="42" t="s">
        <v>39</v>
      </c>
      <c r="D1052" s="42" t="s">
        <v>22</v>
      </c>
      <c r="E1052" s="44">
        <v>1</v>
      </c>
      <c r="F1052" s="45">
        <v>47.32</v>
      </c>
      <c r="G1052" s="49">
        <f>TRUNC(TRUNC(E1052,8)*F1052,2)</f>
        <v>47.32</v>
      </c>
    </row>
    <row r="1053" spans="1:7" ht="15" customHeight="1" x14ac:dyDescent="0.25">
      <c r="A1053" s="28"/>
      <c r="B1053" s="28"/>
      <c r="C1053" s="28"/>
      <c r="D1053" s="28"/>
      <c r="E1053" s="83" t="s">
        <v>528</v>
      </c>
      <c r="F1053" s="83"/>
      <c r="G1053" s="50">
        <f>SUM(G1051:G1052)</f>
        <v>47.42</v>
      </c>
    </row>
    <row r="1054" spans="1:7" ht="15" customHeight="1" x14ac:dyDescent="0.25">
      <c r="A1054" s="82" t="s">
        <v>534</v>
      </c>
      <c r="B1054" s="82"/>
      <c r="C1054" s="47" t="s">
        <v>3</v>
      </c>
      <c r="D1054" s="47" t="s">
        <v>4</v>
      </c>
      <c r="E1054" s="47" t="s">
        <v>514</v>
      </c>
      <c r="F1054" s="47" t="s">
        <v>515</v>
      </c>
      <c r="G1054" s="48" t="s">
        <v>516</v>
      </c>
    </row>
    <row r="1055" spans="1:7" ht="21" customHeight="1" x14ac:dyDescent="0.25">
      <c r="A1055" s="42" t="s">
        <v>879</v>
      </c>
      <c r="B1055" s="43" t="s">
        <v>880</v>
      </c>
      <c r="C1055" s="42" t="s">
        <v>39</v>
      </c>
      <c r="D1055" s="42" t="s">
        <v>537</v>
      </c>
      <c r="E1055" s="44">
        <v>0.17327867</v>
      </c>
      <c r="F1055" s="45">
        <v>22.95</v>
      </c>
      <c r="G1055" s="49">
        <f>TRUNC(TRUNC(E1055,8)*F1055,2)</f>
        <v>3.97</v>
      </c>
    </row>
    <row r="1056" spans="1:7" ht="21" customHeight="1" x14ac:dyDescent="0.25">
      <c r="A1056" s="42" t="s">
        <v>881</v>
      </c>
      <c r="B1056" s="43" t="s">
        <v>882</v>
      </c>
      <c r="C1056" s="42" t="s">
        <v>39</v>
      </c>
      <c r="D1056" s="42" t="s">
        <v>537</v>
      </c>
      <c r="E1056" s="44">
        <v>0.17385163000000001</v>
      </c>
      <c r="F1056" s="45">
        <v>27.24</v>
      </c>
      <c r="G1056" s="49">
        <f>TRUNC(TRUNC(E1056,8)*F1056,2)</f>
        <v>4.7300000000000004</v>
      </c>
    </row>
    <row r="1057" spans="1:7" ht="18" customHeight="1" x14ac:dyDescent="0.25">
      <c r="A1057" s="28"/>
      <c r="B1057" s="28"/>
      <c r="C1057" s="28"/>
      <c r="D1057" s="28"/>
      <c r="E1057" s="83" t="s">
        <v>541</v>
      </c>
      <c r="F1057" s="83"/>
      <c r="G1057" s="50">
        <f>SUM(G1055:G1056)</f>
        <v>8.7000000000000011</v>
      </c>
    </row>
    <row r="1058" spans="1:7" ht="15" customHeight="1" x14ac:dyDescent="0.25">
      <c r="A1058" s="28"/>
      <c r="B1058" s="28"/>
      <c r="C1058" s="28"/>
      <c r="D1058" s="28"/>
      <c r="E1058" s="78" t="s">
        <v>529</v>
      </c>
      <c r="F1058" s="78"/>
      <c r="G1058" s="51">
        <f>ROUND(SUM(G1053,G1057),2)</f>
        <v>56.12</v>
      </c>
    </row>
    <row r="1059" spans="1:7" ht="15" customHeight="1" x14ac:dyDescent="0.25">
      <c r="A1059" s="28"/>
      <c r="B1059" s="28"/>
      <c r="C1059" s="28"/>
      <c r="D1059" s="28"/>
      <c r="E1059" s="78" t="s">
        <v>530</v>
      </c>
      <c r="F1059" s="78"/>
      <c r="G1059" s="51">
        <f>ROUND(SUM(G1053,G1057),2)</f>
        <v>56.12</v>
      </c>
    </row>
    <row r="1060" spans="1:7" ht="15" customHeight="1" x14ac:dyDescent="0.25">
      <c r="A1060" s="28"/>
      <c r="B1060" s="28"/>
      <c r="C1060" s="28"/>
      <c r="D1060" s="28"/>
      <c r="E1060" s="78" t="s">
        <v>531</v>
      </c>
      <c r="F1060" s="78"/>
      <c r="G1060" s="51">
        <f>ROUND(G1058*(1+(29.84/100)),2)</f>
        <v>72.87</v>
      </c>
    </row>
    <row r="1061" spans="1:7" ht="15" customHeight="1" x14ac:dyDescent="0.25">
      <c r="A1061" s="28"/>
      <c r="B1061" s="28"/>
      <c r="C1061" s="28"/>
      <c r="D1061" s="28"/>
      <c r="E1061" s="78" t="s">
        <v>542</v>
      </c>
      <c r="F1061" s="78"/>
      <c r="G1061" s="51">
        <v>4</v>
      </c>
    </row>
    <row r="1062" spans="1:7" ht="9.9499999999999993" customHeight="1" x14ac:dyDescent="0.25">
      <c r="A1062" s="28"/>
      <c r="B1062" s="28"/>
      <c r="C1062" s="28"/>
      <c r="D1062" s="28"/>
      <c r="E1062" s="84"/>
      <c r="F1062" s="84"/>
      <c r="G1062" s="84"/>
    </row>
    <row r="1063" spans="1:7" ht="20.100000000000001" customHeight="1" x14ac:dyDescent="0.25">
      <c r="A1063" s="85" t="s">
        <v>911</v>
      </c>
      <c r="B1063" s="85"/>
      <c r="C1063" s="85"/>
      <c r="D1063" s="85"/>
      <c r="E1063" s="85"/>
      <c r="F1063" s="85"/>
      <c r="G1063" s="85"/>
    </row>
    <row r="1064" spans="1:7" ht="15" customHeight="1" x14ac:dyDescent="0.25">
      <c r="A1064" s="82" t="s">
        <v>513</v>
      </c>
      <c r="B1064" s="82"/>
      <c r="C1064" s="47" t="s">
        <v>3</v>
      </c>
      <c r="D1064" s="47" t="s">
        <v>4</v>
      </c>
      <c r="E1064" s="47" t="s">
        <v>514</v>
      </c>
      <c r="F1064" s="47" t="s">
        <v>515</v>
      </c>
      <c r="G1064" s="48" t="s">
        <v>516</v>
      </c>
    </row>
    <row r="1065" spans="1:7" ht="15" customHeight="1" x14ac:dyDescent="0.25">
      <c r="A1065" s="42" t="s">
        <v>889</v>
      </c>
      <c r="B1065" s="43" t="s">
        <v>890</v>
      </c>
      <c r="C1065" s="42" t="s">
        <v>39</v>
      </c>
      <c r="D1065" s="42" t="s">
        <v>22</v>
      </c>
      <c r="E1065" s="44">
        <v>0.02</v>
      </c>
      <c r="F1065" s="45">
        <v>54.29</v>
      </c>
      <c r="G1065" s="49">
        <f>TRUNC(TRUNC(E1065,8)*F1065,2)</f>
        <v>1.08</v>
      </c>
    </row>
    <row r="1066" spans="1:7" ht="15" customHeight="1" x14ac:dyDescent="0.25">
      <c r="A1066" s="42" t="s">
        <v>875</v>
      </c>
      <c r="B1066" s="43" t="s">
        <v>876</v>
      </c>
      <c r="C1066" s="42" t="s">
        <v>39</v>
      </c>
      <c r="D1066" s="42" t="s">
        <v>22</v>
      </c>
      <c r="E1066" s="44">
        <v>1.8800000000000001E-2</v>
      </c>
      <c r="F1066" s="45">
        <v>1.75</v>
      </c>
      <c r="G1066" s="49">
        <f>TRUNC(TRUNC(E1066,8)*F1066,2)</f>
        <v>0.03</v>
      </c>
    </row>
    <row r="1067" spans="1:7" ht="21" customHeight="1" x14ac:dyDescent="0.25">
      <c r="A1067" s="42" t="s">
        <v>891</v>
      </c>
      <c r="B1067" s="43" t="s">
        <v>892</v>
      </c>
      <c r="C1067" s="42" t="s">
        <v>39</v>
      </c>
      <c r="D1067" s="42" t="s">
        <v>22</v>
      </c>
      <c r="E1067" s="44">
        <v>2.5999999999999999E-2</v>
      </c>
      <c r="F1067" s="45">
        <v>61.5</v>
      </c>
      <c r="G1067" s="49">
        <f>TRUNC(TRUNC(E1067,8)*F1067,2)</f>
        <v>1.59</v>
      </c>
    </row>
    <row r="1068" spans="1:7" ht="21" customHeight="1" x14ac:dyDescent="0.25">
      <c r="A1068" s="42" t="s">
        <v>912</v>
      </c>
      <c r="B1068" s="43" t="s">
        <v>913</v>
      </c>
      <c r="C1068" s="42" t="s">
        <v>39</v>
      </c>
      <c r="D1068" s="42" t="s">
        <v>22</v>
      </c>
      <c r="E1068" s="44">
        <v>1</v>
      </c>
      <c r="F1068" s="45">
        <v>9.2799999999999994</v>
      </c>
      <c r="G1068" s="49">
        <f>TRUNC(TRUNC(E1068,8)*F1068,2)</f>
        <v>9.2799999999999994</v>
      </c>
    </row>
    <row r="1069" spans="1:7" ht="15" customHeight="1" x14ac:dyDescent="0.25">
      <c r="A1069" s="28"/>
      <c r="B1069" s="28"/>
      <c r="C1069" s="28"/>
      <c r="D1069" s="28"/>
      <c r="E1069" s="83" t="s">
        <v>528</v>
      </c>
      <c r="F1069" s="83"/>
      <c r="G1069" s="50">
        <f>SUM(G1065:G1068)</f>
        <v>11.98</v>
      </c>
    </row>
    <row r="1070" spans="1:7" ht="15" customHeight="1" x14ac:dyDescent="0.25">
      <c r="A1070" s="82" t="s">
        <v>534</v>
      </c>
      <c r="B1070" s="82"/>
      <c r="C1070" s="47" t="s">
        <v>3</v>
      </c>
      <c r="D1070" s="47" t="s">
        <v>4</v>
      </c>
      <c r="E1070" s="47" t="s">
        <v>514</v>
      </c>
      <c r="F1070" s="47" t="s">
        <v>515</v>
      </c>
      <c r="G1070" s="48" t="s">
        <v>516</v>
      </c>
    </row>
    <row r="1071" spans="1:7" ht="21" customHeight="1" x14ac:dyDescent="0.25">
      <c r="A1071" s="42" t="s">
        <v>879</v>
      </c>
      <c r="B1071" s="43" t="s">
        <v>880</v>
      </c>
      <c r="C1071" s="42" t="s">
        <v>39</v>
      </c>
      <c r="D1071" s="42" t="s">
        <v>537</v>
      </c>
      <c r="E1071" s="44">
        <v>0.11756427999999999</v>
      </c>
      <c r="F1071" s="45">
        <v>22.95</v>
      </c>
      <c r="G1071" s="49">
        <f>TRUNC(TRUNC(E1071,8)*F1071,2)</f>
        <v>2.69</v>
      </c>
    </row>
    <row r="1072" spans="1:7" ht="21" customHeight="1" x14ac:dyDescent="0.25">
      <c r="A1072" s="42" t="s">
        <v>881</v>
      </c>
      <c r="B1072" s="43" t="s">
        <v>882</v>
      </c>
      <c r="C1072" s="42" t="s">
        <v>39</v>
      </c>
      <c r="D1072" s="42" t="s">
        <v>537</v>
      </c>
      <c r="E1072" s="44">
        <v>0.11799999999999999</v>
      </c>
      <c r="F1072" s="45">
        <v>27.24</v>
      </c>
      <c r="G1072" s="49">
        <f>TRUNC(TRUNC(E1072,8)*F1072,2)</f>
        <v>3.21</v>
      </c>
    </row>
    <row r="1073" spans="1:7" ht="18" customHeight="1" x14ac:dyDescent="0.25">
      <c r="A1073" s="28"/>
      <c r="B1073" s="28"/>
      <c r="C1073" s="28"/>
      <c r="D1073" s="28"/>
      <c r="E1073" s="83" t="s">
        <v>541</v>
      </c>
      <c r="F1073" s="83"/>
      <c r="G1073" s="50">
        <f>SUM(G1071:G1072)</f>
        <v>5.9</v>
      </c>
    </row>
    <row r="1074" spans="1:7" ht="15" customHeight="1" x14ac:dyDescent="0.25">
      <c r="A1074" s="28"/>
      <c r="B1074" s="28"/>
      <c r="C1074" s="28"/>
      <c r="D1074" s="28"/>
      <c r="E1074" s="78" t="s">
        <v>529</v>
      </c>
      <c r="F1074" s="78"/>
      <c r="G1074" s="51">
        <f>ROUND(SUM(G1069,G1073),2)</f>
        <v>17.88</v>
      </c>
    </row>
    <row r="1075" spans="1:7" ht="15" customHeight="1" x14ac:dyDescent="0.25">
      <c r="A1075" s="28"/>
      <c r="B1075" s="28"/>
      <c r="C1075" s="28"/>
      <c r="D1075" s="28"/>
      <c r="E1075" s="78" t="s">
        <v>530</v>
      </c>
      <c r="F1075" s="78"/>
      <c r="G1075" s="51">
        <f>ROUND(SUM(G1069,G1073),2)</f>
        <v>17.88</v>
      </c>
    </row>
    <row r="1076" spans="1:7" ht="15" customHeight="1" x14ac:dyDescent="0.25">
      <c r="A1076" s="28"/>
      <c r="B1076" s="28"/>
      <c r="C1076" s="28"/>
      <c r="D1076" s="28"/>
      <c r="E1076" s="78" t="s">
        <v>531</v>
      </c>
      <c r="F1076" s="78"/>
      <c r="G1076" s="51">
        <f>ROUND(G1074*(1+(29.84/100)),2)</f>
        <v>23.22</v>
      </c>
    </row>
    <row r="1077" spans="1:7" ht="15" customHeight="1" x14ac:dyDescent="0.25">
      <c r="A1077" s="28"/>
      <c r="B1077" s="28"/>
      <c r="C1077" s="28"/>
      <c r="D1077" s="28"/>
      <c r="E1077" s="78" t="s">
        <v>542</v>
      </c>
      <c r="F1077" s="78"/>
      <c r="G1077" s="51">
        <v>8</v>
      </c>
    </row>
    <row r="1078" spans="1:7" ht="9.9499999999999993" customHeight="1" x14ac:dyDescent="0.25">
      <c r="A1078" s="28"/>
      <c r="B1078" s="28"/>
      <c r="C1078" s="28"/>
      <c r="D1078" s="28"/>
      <c r="E1078" s="84"/>
      <c r="F1078" s="84"/>
      <c r="G1078" s="84"/>
    </row>
    <row r="1079" spans="1:7" ht="20.100000000000001" customHeight="1" x14ac:dyDescent="0.25">
      <c r="A1079" s="85" t="s">
        <v>914</v>
      </c>
      <c r="B1079" s="85"/>
      <c r="C1079" s="85"/>
      <c r="D1079" s="85"/>
      <c r="E1079" s="85"/>
      <c r="F1079" s="85"/>
      <c r="G1079" s="85"/>
    </row>
    <row r="1080" spans="1:7" ht="15" customHeight="1" x14ac:dyDescent="0.25">
      <c r="A1080" s="82" t="s">
        <v>513</v>
      </c>
      <c r="B1080" s="82"/>
      <c r="C1080" s="47" t="s">
        <v>3</v>
      </c>
      <c r="D1080" s="47" t="s">
        <v>4</v>
      </c>
      <c r="E1080" s="47" t="s">
        <v>514</v>
      </c>
      <c r="F1080" s="47" t="s">
        <v>515</v>
      </c>
      <c r="G1080" s="48" t="s">
        <v>516</v>
      </c>
    </row>
    <row r="1081" spans="1:7" ht="15" customHeight="1" x14ac:dyDescent="0.25">
      <c r="A1081" s="42" t="s">
        <v>889</v>
      </c>
      <c r="B1081" s="43" t="s">
        <v>890</v>
      </c>
      <c r="C1081" s="42" t="s">
        <v>39</v>
      </c>
      <c r="D1081" s="42" t="s">
        <v>22</v>
      </c>
      <c r="E1081" s="44">
        <v>8.8000000000000005E-3</v>
      </c>
      <c r="F1081" s="45">
        <v>54.29</v>
      </c>
      <c r="G1081" s="49">
        <f>TRUNC(TRUNC(E1081,8)*F1081,2)</f>
        <v>0.47</v>
      </c>
    </row>
    <row r="1082" spans="1:7" ht="15" customHeight="1" x14ac:dyDescent="0.25">
      <c r="A1082" s="42" t="s">
        <v>875</v>
      </c>
      <c r="B1082" s="43" t="s">
        <v>876</v>
      </c>
      <c r="C1082" s="42" t="s">
        <v>39</v>
      </c>
      <c r="D1082" s="42" t="s">
        <v>22</v>
      </c>
      <c r="E1082" s="44">
        <v>4.8399999999999999E-2</v>
      </c>
      <c r="F1082" s="45">
        <v>1.75</v>
      </c>
      <c r="G1082" s="49">
        <f>TRUNC(TRUNC(E1082,8)*F1082,2)</f>
        <v>0.08</v>
      </c>
    </row>
    <row r="1083" spans="1:7" ht="21" customHeight="1" x14ac:dyDescent="0.25">
      <c r="A1083" s="42" t="s">
        <v>891</v>
      </c>
      <c r="B1083" s="43" t="s">
        <v>892</v>
      </c>
      <c r="C1083" s="42" t="s">
        <v>39</v>
      </c>
      <c r="D1083" s="42" t="s">
        <v>22</v>
      </c>
      <c r="E1083" s="44">
        <v>1.0500000000000001E-2</v>
      </c>
      <c r="F1083" s="45">
        <v>61.5</v>
      </c>
      <c r="G1083" s="49">
        <f>TRUNC(TRUNC(E1083,8)*F1083,2)</f>
        <v>0.64</v>
      </c>
    </row>
    <row r="1084" spans="1:7" ht="29.1" customHeight="1" x14ac:dyDescent="0.25">
      <c r="A1084" s="42" t="s">
        <v>915</v>
      </c>
      <c r="B1084" s="43" t="s">
        <v>916</v>
      </c>
      <c r="C1084" s="42" t="s">
        <v>39</v>
      </c>
      <c r="D1084" s="42" t="s">
        <v>22</v>
      </c>
      <c r="E1084" s="44">
        <v>1</v>
      </c>
      <c r="F1084" s="45">
        <v>10.039999999999999</v>
      </c>
      <c r="G1084" s="49">
        <f>TRUNC(TRUNC(E1084,8)*F1084,2)</f>
        <v>10.039999999999999</v>
      </c>
    </row>
    <row r="1085" spans="1:7" ht="15" customHeight="1" x14ac:dyDescent="0.25">
      <c r="A1085" s="28"/>
      <c r="B1085" s="28"/>
      <c r="C1085" s="28"/>
      <c r="D1085" s="28"/>
      <c r="E1085" s="83" t="s">
        <v>528</v>
      </c>
      <c r="F1085" s="83"/>
      <c r="G1085" s="50">
        <f>SUM(G1081:G1084)</f>
        <v>11.229999999999999</v>
      </c>
    </row>
    <row r="1086" spans="1:7" ht="15" customHeight="1" x14ac:dyDescent="0.25">
      <c r="A1086" s="82" t="s">
        <v>534</v>
      </c>
      <c r="B1086" s="82"/>
      <c r="C1086" s="47" t="s">
        <v>3</v>
      </c>
      <c r="D1086" s="47" t="s">
        <v>4</v>
      </c>
      <c r="E1086" s="47" t="s">
        <v>514</v>
      </c>
      <c r="F1086" s="47" t="s">
        <v>515</v>
      </c>
      <c r="G1086" s="48" t="s">
        <v>516</v>
      </c>
    </row>
    <row r="1087" spans="1:7" ht="21" customHeight="1" x14ac:dyDescent="0.25">
      <c r="A1087" s="42" t="s">
        <v>879</v>
      </c>
      <c r="B1087" s="43" t="s">
        <v>880</v>
      </c>
      <c r="C1087" s="42" t="s">
        <v>39</v>
      </c>
      <c r="D1087" s="42" t="s">
        <v>537</v>
      </c>
      <c r="E1087" s="44">
        <v>0.14806298000000001</v>
      </c>
      <c r="F1087" s="45">
        <v>22.95</v>
      </c>
      <c r="G1087" s="49">
        <f>TRUNC(TRUNC(E1087,8)*F1087,2)</f>
        <v>3.39</v>
      </c>
    </row>
    <row r="1088" spans="1:7" ht="21" customHeight="1" x14ac:dyDescent="0.25">
      <c r="A1088" s="42" t="s">
        <v>881</v>
      </c>
      <c r="B1088" s="43" t="s">
        <v>882</v>
      </c>
      <c r="C1088" s="42" t="s">
        <v>39</v>
      </c>
      <c r="D1088" s="42" t="s">
        <v>537</v>
      </c>
      <c r="E1088" s="44">
        <v>0.14849870000000001</v>
      </c>
      <c r="F1088" s="45">
        <v>27.24</v>
      </c>
      <c r="G1088" s="49">
        <f>TRUNC(TRUNC(E1088,8)*F1088,2)</f>
        <v>4.04</v>
      </c>
    </row>
    <row r="1089" spans="1:7" ht="18" customHeight="1" x14ac:dyDescent="0.25">
      <c r="A1089" s="28"/>
      <c r="B1089" s="28"/>
      <c r="C1089" s="28"/>
      <c r="D1089" s="28"/>
      <c r="E1089" s="83" t="s">
        <v>541</v>
      </c>
      <c r="F1089" s="83"/>
      <c r="G1089" s="50">
        <f>SUM(G1087:G1088)</f>
        <v>7.43</v>
      </c>
    </row>
    <row r="1090" spans="1:7" ht="15" customHeight="1" x14ac:dyDescent="0.25">
      <c r="A1090" s="28"/>
      <c r="B1090" s="28"/>
      <c r="C1090" s="28"/>
      <c r="D1090" s="28"/>
      <c r="E1090" s="78" t="s">
        <v>529</v>
      </c>
      <c r="F1090" s="78"/>
      <c r="G1090" s="51">
        <f>ROUND(SUM(G1085,G1089),2)</f>
        <v>18.66</v>
      </c>
    </row>
    <row r="1091" spans="1:7" ht="15" customHeight="1" x14ac:dyDescent="0.25">
      <c r="A1091" s="28"/>
      <c r="B1091" s="28"/>
      <c r="C1091" s="28"/>
      <c r="D1091" s="28"/>
      <c r="E1091" s="78" t="s">
        <v>530</v>
      </c>
      <c r="F1091" s="78"/>
      <c r="G1091" s="51">
        <f>ROUND(SUM(G1085,G1089),2)</f>
        <v>18.66</v>
      </c>
    </row>
    <row r="1092" spans="1:7" ht="15" customHeight="1" x14ac:dyDescent="0.25">
      <c r="A1092" s="28"/>
      <c r="B1092" s="28"/>
      <c r="C1092" s="28"/>
      <c r="D1092" s="28"/>
      <c r="E1092" s="78" t="s">
        <v>531</v>
      </c>
      <c r="F1092" s="78"/>
      <c r="G1092" s="51">
        <f>ROUND(G1090*(1+(29.84/100)),2)</f>
        <v>24.23</v>
      </c>
    </row>
    <row r="1093" spans="1:7" ht="15" customHeight="1" x14ac:dyDescent="0.25">
      <c r="A1093" s="28"/>
      <c r="B1093" s="28"/>
      <c r="C1093" s="28"/>
      <c r="D1093" s="28"/>
      <c r="E1093" s="78" t="s">
        <v>542</v>
      </c>
      <c r="F1093" s="78"/>
      <c r="G1093" s="51">
        <v>16</v>
      </c>
    </row>
    <row r="1094" spans="1:7" ht="9.9499999999999993" customHeight="1" x14ac:dyDescent="0.25">
      <c r="A1094" s="28"/>
      <c r="B1094" s="28"/>
      <c r="C1094" s="28"/>
      <c r="D1094" s="28"/>
      <c r="E1094" s="84"/>
      <c r="F1094" s="84"/>
      <c r="G1094" s="84"/>
    </row>
    <row r="1095" spans="1:7" ht="20.100000000000001" customHeight="1" x14ac:dyDescent="0.25">
      <c r="A1095" s="85" t="s">
        <v>917</v>
      </c>
      <c r="B1095" s="85"/>
      <c r="C1095" s="85"/>
      <c r="D1095" s="85"/>
      <c r="E1095" s="85"/>
      <c r="F1095" s="85"/>
      <c r="G1095" s="85"/>
    </row>
    <row r="1096" spans="1:7" ht="15" customHeight="1" x14ac:dyDescent="0.25">
      <c r="A1096" s="82" t="s">
        <v>513</v>
      </c>
      <c r="B1096" s="82"/>
      <c r="C1096" s="47" t="s">
        <v>3</v>
      </c>
      <c r="D1096" s="47" t="s">
        <v>4</v>
      </c>
      <c r="E1096" s="47" t="s">
        <v>514</v>
      </c>
      <c r="F1096" s="47" t="s">
        <v>515</v>
      </c>
      <c r="G1096" s="48" t="s">
        <v>516</v>
      </c>
    </row>
    <row r="1097" spans="1:7" ht="15" customHeight="1" x14ac:dyDescent="0.25">
      <c r="A1097" s="42" t="s">
        <v>889</v>
      </c>
      <c r="B1097" s="43" t="s">
        <v>890</v>
      </c>
      <c r="C1097" s="42" t="s">
        <v>39</v>
      </c>
      <c r="D1097" s="42" t="s">
        <v>22</v>
      </c>
      <c r="E1097" s="44">
        <v>1.06E-2</v>
      </c>
      <c r="F1097" s="45">
        <v>54.29</v>
      </c>
      <c r="G1097" s="49">
        <f>TRUNC(TRUNC(E1097,8)*F1097,2)</f>
        <v>0.56999999999999995</v>
      </c>
    </row>
    <row r="1098" spans="1:7" ht="15" customHeight="1" x14ac:dyDescent="0.25">
      <c r="A1098" s="42" t="s">
        <v>875</v>
      </c>
      <c r="B1098" s="43" t="s">
        <v>876</v>
      </c>
      <c r="C1098" s="42" t="s">
        <v>39</v>
      </c>
      <c r="D1098" s="42" t="s">
        <v>22</v>
      </c>
      <c r="E1098" s="44">
        <v>4.53E-2</v>
      </c>
      <c r="F1098" s="45">
        <v>1.75</v>
      </c>
      <c r="G1098" s="49">
        <f>TRUNC(TRUNC(E1098,8)*F1098,2)</f>
        <v>7.0000000000000007E-2</v>
      </c>
    </row>
    <row r="1099" spans="1:7" ht="21" customHeight="1" x14ac:dyDescent="0.25">
      <c r="A1099" s="42" t="s">
        <v>891</v>
      </c>
      <c r="B1099" s="43" t="s">
        <v>892</v>
      </c>
      <c r="C1099" s="42" t="s">
        <v>39</v>
      </c>
      <c r="D1099" s="42" t="s">
        <v>22</v>
      </c>
      <c r="E1099" s="44">
        <v>1.2E-2</v>
      </c>
      <c r="F1099" s="45">
        <v>61.5</v>
      </c>
      <c r="G1099" s="49">
        <f>TRUNC(TRUNC(E1099,8)*F1099,2)</f>
        <v>0.73</v>
      </c>
    </row>
    <row r="1100" spans="1:7" ht="21" customHeight="1" x14ac:dyDescent="0.25">
      <c r="A1100" s="42" t="s">
        <v>918</v>
      </c>
      <c r="B1100" s="43" t="s">
        <v>919</v>
      </c>
      <c r="C1100" s="42" t="s">
        <v>39</v>
      </c>
      <c r="D1100" s="42" t="s">
        <v>22</v>
      </c>
      <c r="E1100" s="44">
        <v>1</v>
      </c>
      <c r="F1100" s="45">
        <v>1.1000000000000001</v>
      </c>
      <c r="G1100" s="49">
        <f>TRUNC(TRUNC(E1100,8)*F1100,2)</f>
        <v>1.1000000000000001</v>
      </c>
    </row>
    <row r="1101" spans="1:7" ht="15" customHeight="1" x14ac:dyDescent="0.25">
      <c r="A1101" s="28"/>
      <c r="B1101" s="28"/>
      <c r="C1101" s="28"/>
      <c r="D1101" s="28"/>
      <c r="E1101" s="83" t="s">
        <v>528</v>
      </c>
      <c r="F1101" s="83"/>
      <c r="G1101" s="50">
        <f>SUM(G1097:G1100)</f>
        <v>2.4699999999999998</v>
      </c>
    </row>
    <row r="1102" spans="1:7" ht="15" customHeight="1" x14ac:dyDescent="0.25">
      <c r="A1102" s="82" t="s">
        <v>534</v>
      </c>
      <c r="B1102" s="82"/>
      <c r="C1102" s="47" t="s">
        <v>3</v>
      </c>
      <c r="D1102" s="47" t="s">
        <v>4</v>
      </c>
      <c r="E1102" s="47" t="s">
        <v>514</v>
      </c>
      <c r="F1102" s="47" t="s">
        <v>515</v>
      </c>
      <c r="G1102" s="48" t="s">
        <v>516</v>
      </c>
    </row>
    <row r="1103" spans="1:7" ht="21" customHeight="1" x14ac:dyDescent="0.25">
      <c r="A1103" s="42" t="s">
        <v>879</v>
      </c>
      <c r="B1103" s="43" t="s">
        <v>880</v>
      </c>
      <c r="C1103" s="42" t="s">
        <v>39</v>
      </c>
      <c r="D1103" s="42" t="s">
        <v>537</v>
      </c>
      <c r="E1103" s="44">
        <v>0.14229298000000001</v>
      </c>
      <c r="F1103" s="45">
        <v>22.95</v>
      </c>
      <c r="G1103" s="49">
        <f>TRUNC(TRUNC(E1103,8)*F1103,2)</f>
        <v>3.26</v>
      </c>
    </row>
    <row r="1104" spans="1:7" ht="21" customHeight="1" x14ac:dyDescent="0.25">
      <c r="A1104" s="42" t="s">
        <v>881</v>
      </c>
      <c r="B1104" s="43" t="s">
        <v>882</v>
      </c>
      <c r="C1104" s="42" t="s">
        <v>39</v>
      </c>
      <c r="D1104" s="42" t="s">
        <v>537</v>
      </c>
      <c r="E1104" s="44">
        <v>0.14229298000000001</v>
      </c>
      <c r="F1104" s="45">
        <v>27.24</v>
      </c>
      <c r="G1104" s="49">
        <f>TRUNC(TRUNC(E1104,8)*F1104,2)</f>
        <v>3.87</v>
      </c>
    </row>
    <row r="1105" spans="1:7" ht="18" customHeight="1" x14ac:dyDescent="0.25">
      <c r="A1105" s="28"/>
      <c r="B1105" s="28"/>
      <c r="C1105" s="28"/>
      <c r="D1105" s="28"/>
      <c r="E1105" s="83" t="s">
        <v>541</v>
      </c>
      <c r="F1105" s="83"/>
      <c r="G1105" s="50">
        <f>SUM(G1103:G1104)</f>
        <v>7.13</v>
      </c>
    </row>
    <row r="1106" spans="1:7" ht="15" customHeight="1" x14ac:dyDescent="0.25">
      <c r="A1106" s="28"/>
      <c r="B1106" s="28"/>
      <c r="C1106" s="28"/>
      <c r="D1106" s="28"/>
      <c r="E1106" s="78" t="s">
        <v>529</v>
      </c>
      <c r="F1106" s="78"/>
      <c r="G1106" s="51">
        <f>ROUND(SUM(G1101,G1105),2)</f>
        <v>9.6</v>
      </c>
    </row>
    <row r="1107" spans="1:7" ht="15" customHeight="1" x14ac:dyDescent="0.25">
      <c r="A1107" s="28"/>
      <c r="B1107" s="28"/>
      <c r="C1107" s="28"/>
      <c r="D1107" s="28"/>
      <c r="E1107" s="78" t="s">
        <v>530</v>
      </c>
      <c r="F1107" s="78"/>
      <c r="G1107" s="51">
        <f>ROUND(SUM(G1101,G1105),2)</f>
        <v>9.6</v>
      </c>
    </row>
    <row r="1108" spans="1:7" ht="15" customHeight="1" x14ac:dyDescent="0.25">
      <c r="A1108" s="28"/>
      <c r="B1108" s="28"/>
      <c r="C1108" s="28"/>
      <c r="D1108" s="28"/>
      <c r="E1108" s="78" t="s">
        <v>531</v>
      </c>
      <c r="F1108" s="78"/>
      <c r="G1108" s="51">
        <f>ROUND(G1106*(1+(29.84/100)),2)</f>
        <v>12.46</v>
      </c>
    </row>
    <row r="1109" spans="1:7" ht="15" customHeight="1" x14ac:dyDescent="0.25">
      <c r="A1109" s="28"/>
      <c r="B1109" s="28"/>
      <c r="C1109" s="28"/>
      <c r="D1109" s="28"/>
      <c r="E1109" s="78" t="s">
        <v>542</v>
      </c>
      <c r="F1109" s="78"/>
      <c r="G1109" s="51">
        <v>12</v>
      </c>
    </row>
    <row r="1110" spans="1:7" ht="9.9499999999999993" customHeight="1" x14ac:dyDescent="0.25">
      <c r="A1110" s="28"/>
      <c r="B1110" s="28"/>
      <c r="C1110" s="28"/>
      <c r="D1110" s="28"/>
      <c r="E1110" s="84"/>
      <c r="F1110" s="84"/>
      <c r="G1110" s="84"/>
    </row>
    <row r="1111" spans="1:7" ht="20.100000000000001" customHeight="1" x14ac:dyDescent="0.25">
      <c r="A1111" s="85" t="s">
        <v>920</v>
      </c>
      <c r="B1111" s="85"/>
      <c r="C1111" s="85"/>
      <c r="D1111" s="85"/>
      <c r="E1111" s="85"/>
      <c r="F1111" s="85"/>
      <c r="G1111" s="85"/>
    </row>
    <row r="1112" spans="1:7" ht="15" customHeight="1" x14ac:dyDescent="0.25">
      <c r="A1112" s="82" t="s">
        <v>513</v>
      </c>
      <c r="B1112" s="82"/>
      <c r="C1112" s="47" t="s">
        <v>3</v>
      </c>
      <c r="D1112" s="47" t="s">
        <v>4</v>
      </c>
      <c r="E1112" s="47" t="s">
        <v>514</v>
      </c>
      <c r="F1112" s="47" t="s">
        <v>515</v>
      </c>
      <c r="G1112" s="48" t="s">
        <v>516</v>
      </c>
    </row>
    <row r="1113" spans="1:7" ht="15" customHeight="1" x14ac:dyDescent="0.25">
      <c r="A1113" s="42" t="s">
        <v>889</v>
      </c>
      <c r="B1113" s="43" t="s">
        <v>890</v>
      </c>
      <c r="C1113" s="42" t="s">
        <v>39</v>
      </c>
      <c r="D1113" s="42" t="s">
        <v>22</v>
      </c>
      <c r="E1113" s="44">
        <v>5.8999999999999999E-3</v>
      </c>
      <c r="F1113" s="45">
        <v>54.29</v>
      </c>
      <c r="G1113" s="49">
        <f>TRUNC(TRUNC(E1113,8)*F1113,2)</f>
        <v>0.32</v>
      </c>
    </row>
    <row r="1114" spans="1:7" ht="15" customHeight="1" x14ac:dyDescent="0.25">
      <c r="A1114" s="42" t="s">
        <v>875</v>
      </c>
      <c r="B1114" s="43" t="s">
        <v>876</v>
      </c>
      <c r="C1114" s="42" t="s">
        <v>39</v>
      </c>
      <c r="D1114" s="42" t="s">
        <v>22</v>
      </c>
      <c r="E1114" s="44">
        <v>3.15E-2</v>
      </c>
      <c r="F1114" s="45">
        <v>1.75</v>
      </c>
      <c r="G1114" s="49">
        <f>TRUNC(TRUNC(E1114,8)*F1114,2)</f>
        <v>0.05</v>
      </c>
    </row>
    <row r="1115" spans="1:7" ht="15" customHeight="1" x14ac:dyDescent="0.25">
      <c r="A1115" s="42" t="s">
        <v>921</v>
      </c>
      <c r="B1115" s="43" t="s">
        <v>922</v>
      </c>
      <c r="C1115" s="42" t="s">
        <v>39</v>
      </c>
      <c r="D1115" s="42" t="s">
        <v>22</v>
      </c>
      <c r="E1115" s="44">
        <v>1</v>
      </c>
      <c r="F1115" s="45">
        <v>5.99</v>
      </c>
      <c r="G1115" s="49">
        <f>TRUNC(TRUNC(E1115,8)*F1115,2)</f>
        <v>5.99</v>
      </c>
    </row>
    <row r="1116" spans="1:7" ht="21" customHeight="1" x14ac:dyDescent="0.25">
      <c r="A1116" s="42" t="s">
        <v>891</v>
      </c>
      <c r="B1116" s="43" t="s">
        <v>892</v>
      </c>
      <c r="C1116" s="42" t="s">
        <v>39</v>
      </c>
      <c r="D1116" s="42" t="s">
        <v>22</v>
      </c>
      <c r="E1116" s="44">
        <v>7.0000000000000001E-3</v>
      </c>
      <c r="F1116" s="45">
        <v>61.5</v>
      </c>
      <c r="G1116" s="49">
        <f>TRUNC(TRUNC(E1116,8)*F1116,2)</f>
        <v>0.43</v>
      </c>
    </row>
    <row r="1117" spans="1:7" ht="15" customHeight="1" x14ac:dyDescent="0.25">
      <c r="A1117" s="28"/>
      <c r="B1117" s="28"/>
      <c r="C1117" s="28"/>
      <c r="D1117" s="28"/>
      <c r="E1117" s="83" t="s">
        <v>528</v>
      </c>
      <c r="F1117" s="83"/>
      <c r="G1117" s="50">
        <f>SUM(G1113:G1116)</f>
        <v>6.79</v>
      </c>
    </row>
    <row r="1118" spans="1:7" ht="15" customHeight="1" x14ac:dyDescent="0.25">
      <c r="A1118" s="82" t="s">
        <v>534</v>
      </c>
      <c r="B1118" s="82"/>
      <c r="C1118" s="47" t="s">
        <v>3</v>
      </c>
      <c r="D1118" s="47" t="s">
        <v>4</v>
      </c>
      <c r="E1118" s="47" t="s">
        <v>514</v>
      </c>
      <c r="F1118" s="47" t="s">
        <v>515</v>
      </c>
      <c r="G1118" s="48" t="s">
        <v>516</v>
      </c>
    </row>
    <row r="1119" spans="1:7" ht="21" customHeight="1" x14ac:dyDescent="0.25">
      <c r="A1119" s="42" t="s">
        <v>879</v>
      </c>
      <c r="B1119" s="43" t="s">
        <v>880</v>
      </c>
      <c r="C1119" s="42" t="s">
        <v>39</v>
      </c>
      <c r="D1119" s="42" t="s">
        <v>537</v>
      </c>
      <c r="E1119" s="44">
        <v>7.396983E-2</v>
      </c>
      <c r="F1119" s="45">
        <v>22.95</v>
      </c>
      <c r="G1119" s="49">
        <f>TRUNC(TRUNC(E1119,8)*F1119,2)</f>
        <v>1.69</v>
      </c>
    </row>
    <row r="1120" spans="1:7" ht="21" customHeight="1" x14ac:dyDescent="0.25">
      <c r="A1120" s="42" t="s">
        <v>881</v>
      </c>
      <c r="B1120" s="43" t="s">
        <v>882</v>
      </c>
      <c r="C1120" s="42" t="s">
        <v>39</v>
      </c>
      <c r="D1120" s="42" t="s">
        <v>537</v>
      </c>
      <c r="E1120" s="44">
        <v>7.4038450000000006E-2</v>
      </c>
      <c r="F1120" s="45">
        <v>27.24</v>
      </c>
      <c r="G1120" s="49">
        <f>TRUNC(TRUNC(E1120,8)*F1120,2)</f>
        <v>2.0099999999999998</v>
      </c>
    </row>
    <row r="1121" spans="1:7" ht="18" customHeight="1" x14ac:dyDescent="0.25">
      <c r="A1121" s="28"/>
      <c r="B1121" s="28"/>
      <c r="C1121" s="28"/>
      <c r="D1121" s="28"/>
      <c r="E1121" s="83" t="s">
        <v>541</v>
      </c>
      <c r="F1121" s="83"/>
      <c r="G1121" s="50">
        <f>SUM(G1119:G1120)</f>
        <v>3.6999999999999997</v>
      </c>
    </row>
    <row r="1122" spans="1:7" ht="15" customHeight="1" x14ac:dyDescent="0.25">
      <c r="A1122" s="28"/>
      <c r="B1122" s="28"/>
      <c r="C1122" s="28"/>
      <c r="D1122" s="28"/>
      <c r="E1122" s="78" t="s">
        <v>529</v>
      </c>
      <c r="F1122" s="78"/>
      <c r="G1122" s="51">
        <f>ROUND(SUM(G1117,G1121),2)</f>
        <v>10.49</v>
      </c>
    </row>
    <row r="1123" spans="1:7" ht="15" customHeight="1" x14ac:dyDescent="0.25">
      <c r="A1123" s="28"/>
      <c r="B1123" s="28"/>
      <c r="C1123" s="28"/>
      <c r="D1123" s="28"/>
      <c r="E1123" s="78" t="s">
        <v>530</v>
      </c>
      <c r="F1123" s="78"/>
      <c r="G1123" s="51">
        <f>ROUND(SUM(G1117,G1121),2)</f>
        <v>10.49</v>
      </c>
    </row>
    <row r="1124" spans="1:7" ht="15" customHeight="1" x14ac:dyDescent="0.25">
      <c r="A1124" s="28"/>
      <c r="B1124" s="28"/>
      <c r="C1124" s="28"/>
      <c r="D1124" s="28"/>
      <c r="E1124" s="78" t="s">
        <v>531</v>
      </c>
      <c r="F1124" s="78"/>
      <c r="G1124" s="51">
        <f>ROUND(G1122*(1+(29.84/100)),2)</f>
        <v>13.62</v>
      </c>
    </row>
    <row r="1125" spans="1:7" ht="15" customHeight="1" x14ac:dyDescent="0.25">
      <c r="A1125" s="28"/>
      <c r="B1125" s="28"/>
      <c r="C1125" s="28"/>
      <c r="D1125" s="28"/>
      <c r="E1125" s="78" t="s">
        <v>542</v>
      </c>
      <c r="F1125" s="78"/>
      <c r="G1125" s="51">
        <v>4</v>
      </c>
    </row>
    <row r="1126" spans="1:7" ht="9.9499999999999993" customHeight="1" x14ac:dyDescent="0.25">
      <c r="A1126" s="28"/>
      <c r="B1126" s="28"/>
      <c r="C1126" s="28"/>
      <c r="D1126" s="28"/>
      <c r="E1126" s="84"/>
      <c r="F1126" s="84"/>
      <c r="G1126" s="84"/>
    </row>
    <row r="1127" spans="1:7" ht="20.100000000000001" customHeight="1" x14ac:dyDescent="0.25">
      <c r="A1127" s="85" t="s">
        <v>923</v>
      </c>
      <c r="B1127" s="85"/>
      <c r="C1127" s="85"/>
      <c r="D1127" s="85"/>
      <c r="E1127" s="85"/>
      <c r="F1127" s="85"/>
      <c r="G1127" s="85"/>
    </row>
    <row r="1128" spans="1:7" ht="15" customHeight="1" x14ac:dyDescent="0.25">
      <c r="A1128" s="82" t="s">
        <v>513</v>
      </c>
      <c r="B1128" s="82"/>
      <c r="C1128" s="47" t="s">
        <v>3</v>
      </c>
      <c r="D1128" s="47" t="s">
        <v>4</v>
      </c>
      <c r="E1128" s="47" t="s">
        <v>514</v>
      </c>
      <c r="F1128" s="47" t="s">
        <v>515</v>
      </c>
      <c r="G1128" s="48" t="s">
        <v>516</v>
      </c>
    </row>
    <row r="1129" spans="1:7" ht="15" customHeight="1" x14ac:dyDescent="0.25">
      <c r="A1129" s="42" t="s">
        <v>889</v>
      </c>
      <c r="B1129" s="43" t="s">
        <v>890</v>
      </c>
      <c r="C1129" s="42" t="s">
        <v>39</v>
      </c>
      <c r="D1129" s="42" t="s">
        <v>22</v>
      </c>
      <c r="E1129" s="44">
        <v>5.8999999999999999E-3</v>
      </c>
      <c r="F1129" s="45">
        <v>54.29</v>
      </c>
      <c r="G1129" s="49">
        <f>TRUNC(TRUNC(E1129,8)*F1129,2)</f>
        <v>0.32</v>
      </c>
    </row>
    <row r="1130" spans="1:7" ht="21" customHeight="1" x14ac:dyDescent="0.25">
      <c r="A1130" s="42" t="s">
        <v>924</v>
      </c>
      <c r="B1130" s="43" t="s">
        <v>925</v>
      </c>
      <c r="C1130" s="42" t="s">
        <v>39</v>
      </c>
      <c r="D1130" s="42" t="s">
        <v>22</v>
      </c>
      <c r="E1130" s="44">
        <v>1</v>
      </c>
      <c r="F1130" s="45">
        <v>2.21</v>
      </c>
      <c r="G1130" s="49">
        <f>TRUNC(TRUNC(E1130,8)*F1130,2)</f>
        <v>2.21</v>
      </c>
    </row>
    <row r="1131" spans="1:7" ht="15" customHeight="1" x14ac:dyDescent="0.25">
      <c r="A1131" s="42" t="s">
        <v>875</v>
      </c>
      <c r="B1131" s="43" t="s">
        <v>876</v>
      </c>
      <c r="C1131" s="42" t="s">
        <v>39</v>
      </c>
      <c r="D1131" s="42" t="s">
        <v>22</v>
      </c>
      <c r="E1131" s="44">
        <v>2.81E-2</v>
      </c>
      <c r="F1131" s="45">
        <v>1.75</v>
      </c>
      <c r="G1131" s="49">
        <f>TRUNC(TRUNC(E1131,8)*F1131,2)</f>
        <v>0.04</v>
      </c>
    </row>
    <row r="1132" spans="1:7" ht="21" customHeight="1" x14ac:dyDescent="0.25">
      <c r="A1132" s="42" t="s">
        <v>891</v>
      </c>
      <c r="B1132" s="43" t="s">
        <v>892</v>
      </c>
      <c r="C1132" s="42" t="s">
        <v>39</v>
      </c>
      <c r="D1132" s="42" t="s">
        <v>22</v>
      </c>
      <c r="E1132" s="44">
        <v>7.0000000000000001E-3</v>
      </c>
      <c r="F1132" s="45">
        <v>61.5</v>
      </c>
      <c r="G1132" s="49">
        <f>TRUNC(TRUNC(E1132,8)*F1132,2)</f>
        <v>0.43</v>
      </c>
    </row>
    <row r="1133" spans="1:7" ht="15" customHeight="1" x14ac:dyDescent="0.25">
      <c r="A1133" s="28"/>
      <c r="B1133" s="28"/>
      <c r="C1133" s="28"/>
      <c r="D1133" s="28"/>
      <c r="E1133" s="83" t="s">
        <v>528</v>
      </c>
      <c r="F1133" s="83"/>
      <c r="G1133" s="50">
        <f>SUM(G1129:G1132)</f>
        <v>3</v>
      </c>
    </row>
    <row r="1134" spans="1:7" ht="15" customHeight="1" x14ac:dyDescent="0.25">
      <c r="A1134" s="82" t="s">
        <v>534</v>
      </c>
      <c r="B1134" s="82"/>
      <c r="C1134" s="47" t="s">
        <v>3</v>
      </c>
      <c r="D1134" s="47" t="s">
        <v>4</v>
      </c>
      <c r="E1134" s="47" t="s">
        <v>514</v>
      </c>
      <c r="F1134" s="47" t="s">
        <v>515</v>
      </c>
      <c r="G1134" s="48" t="s">
        <v>516</v>
      </c>
    </row>
    <row r="1135" spans="1:7" ht="21" customHeight="1" x14ac:dyDescent="0.25">
      <c r="A1135" s="42" t="s">
        <v>879</v>
      </c>
      <c r="B1135" s="43" t="s">
        <v>880</v>
      </c>
      <c r="C1135" s="42" t="s">
        <v>39</v>
      </c>
      <c r="D1135" s="42" t="s">
        <v>537</v>
      </c>
      <c r="E1135" s="44">
        <v>9.9219699999999994E-2</v>
      </c>
      <c r="F1135" s="45">
        <v>22.95</v>
      </c>
      <c r="G1135" s="49">
        <f>TRUNC(TRUNC(E1135,8)*F1135,2)</f>
        <v>2.27</v>
      </c>
    </row>
    <row r="1136" spans="1:7" ht="21" customHeight="1" x14ac:dyDescent="0.25">
      <c r="A1136" s="42" t="s">
        <v>881</v>
      </c>
      <c r="B1136" s="43" t="s">
        <v>882</v>
      </c>
      <c r="C1136" s="42" t="s">
        <v>39</v>
      </c>
      <c r="D1136" s="42" t="s">
        <v>537</v>
      </c>
      <c r="E1136" s="44">
        <v>9.9219699999999994E-2</v>
      </c>
      <c r="F1136" s="45">
        <v>27.24</v>
      </c>
      <c r="G1136" s="49">
        <f>TRUNC(TRUNC(E1136,8)*F1136,2)</f>
        <v>2.7</v>
      </c>
    </row>
    <row r="1137" spans="1:7" ht="18" customHeight="1" x14ac:dyDescent="0.25">
      <c r="A1137" s="28"/>
      <c r="B1137" s="28"/>
      <c r="C1137" s="28"/>
      <c r="D1137" s="28"/>
      <c r="E1137" s="83" t="s">
        <v>541</v>
      </c>
      <c r="F1137" s="83"/>
      <c r="G1137" s="50">
        <f>SUM(G1135:G1136)</f>
        <v>4.9700000000000006</v>
      </c>
    </row>
    <row r="1138" spans="1:7" ht="15" customHeight="1" x14ac:dyDescent="0.25">
      <c r="A1138" s="28"/>
      <c r="B1138" s="28"/>
      <c r="C1138" s="28"/>
      <c r="D1138" s="28"/>
      <c r="E1138" s="78" t="s">
        <v>529</v>
      </c>
      <c r="F1138" s="78"/>
      <c r="G1138" s="51">
        <f>ROUND(SUM(G1133,G1137),2)</f>
        <v>7.97</v>
      </c>
    </row>
    <row r="1139" spans="1:7" ht="15" customHeight="1" x14ac:dyDescent="0.25">
      <c r="A1139" s="28"/>
      <c r="B1139" s="28"/>
      <c r="C1139" s="28"/>
      <c r="D1139" s="28"/>
      <c r="E1139" s="78" t="s">
        <v>530</v>
      </c>
      <c r="F1139" s="78"/>
      <c r="G1139" s="51">
        <f>ROUND(SUM(G1133,G1137),2)</f>
        <v>7.97</v>
      </c>
    </row>
    <row r="1140" spans="1:7" ht="15" customHeight="1" x14ac:dyDescent="0.25">
      <c r="A1140" s="28"/>
      <c r="B1140" s="28"/>
      <c r="C1140" s="28"/>
      <c r="D1140" s="28"/>
      <c r="E1140" s="78" t="s">
        <v>531</v>
      </c>
      <c r="F1140" s="78"/>
      <c r="G1140" s="51">
        <f>ROUND(G1138*(1+(29.84/100)),2)</f>
        <v>10.35</v>
      </c>
    </row>
    <row r="1141" spans="1:7" ht="15" customHeight="1" x14ac:dyDescent="0.25">
      <c r="A1141" s="28"/>
      <c r="B1141" s="28"/>
      <c r="C1141" s="28"/>
      <c r="D1141" s="28"/>
      <c r="E1141" s="78" t="s">
        <v>542</v>
      </c>
      <c r="F1141" s="78"/>
      <c r="G1141" s="51">
        <v>16</v>
      </c>
    </row>
    <row r="1142" spans="1:7" ht="9.9499999999999993" customHeight="1" x14ac:dyDescent="0.25">
      <c r="A1142" s="28"/>
      <c r="B1142" s="28"/>
      <c r="C1142" s="28"/>
      <c r="D1142" s="28"/>
      <c r="E1142" s="84"/>
      <c r="F1142" s="84"/>
      <c r="G1142" s="84"/>
    </row>
    <row r="1143" spans="1:7" ht="20.100000000000001" customHeight="1" x14ac:dyDescent="0.25">
      <c r="A1143" s="85" t="s">
        <v>926</v>
      </c>
      <c r="B1143" s="85"/>
      <c r="C1143" s="85"/>
      <c r="D1143" s="85"/>
      <c r="E1143" s="85"/>
      <c r="F1143" s="85"/>
      <c r="G1143" s="85"/>
    </row>
    <row r="1144" spans="1:7" ht="15" customHeight="1" x14ac:dyDescent="0.25">
      <c r="A1144" s="82" t="s">
        <v>513</v>
      </c>
      <c r="B1144" s="82"/>
      <c r="C1144" s="47" t="s">
        <v>3</v>
      </c>
      <c r="D1144" s="47" t="s">
        <v>4</v>
      </c>
      <c r="E1144" s="47" t="s">
        <v>514</v>
      </c>
      <c r="F1144" s="47" t="s">
        <v>515</v>
      </c>
      <c r="G1144" s="48" t="s">
        <v>516</v>
      </c>
    </row>
    <row r="1145" spans="1:7" ht="15" customHeight="1" x14ac:dyDescent="0.25">
      <c r="A1145" s="42" t="s">
        <v>875</v>
      </c>
      <c r="B1145" s="43" t="s">
        <v>876</v>
      </c>
      <c r="C1145" s="42" t="s">
        <v>39</v>
      </c>
      <c r="D1145" s="42" t="s">
        <v>22</v>
      </c>
      <c r="E1145" s="44">
        <v>1.6299999999999999E-2</v>
      </c>
      <c r="F1145" s="45">
        <v>1.75</v>
      </c>
      <c r="G1145" s="49">
        <f>TRUNC(TRUNC(E1145,8)*F1145,2)</f>
        <v>0.02</v>
      </c>
    </row>
    <row r="1146" spans="1:7" ht="21" customHeight="1" x14ac:dyDescent="0.25">
      <c r="A1146" s="42" t="s">
        <v>927</v>
      </c>
      <c r="B1146" s="43" t="s">
        <v>928</v>
      </c>
      <c r="C1146" s="42" t="s">
        <v>39</v>
      </c>
      <c r="D1146" s="42" t="s">
        <v>89</v>
      </c>
      <c r="E1146" s="44">
        <v>1.0548999999999999</v>
      </c>
      <c r="F1146" s="45">
        <v>5.71</v>
      </c>
      <c r="G1146" s="49">
        <f>TRUNC(TRUNC(E1146,8)*F1146,2)</f>
        <v>6.02</v>
      </c>
    </row>
    <row r="1147" spans="1:7" ht="15" customHeight="1" x14ac:dyDescent="0.25">
      <c r="A1147" s="28"/>
      <c r="B1147" s="28"/>
      <c r="C1147" s="28"/>
      <c r="D1147" s="28"/>
      <c r="E1147" s="83" t="s">
        <v>528</v>
      </c>
      <c r="F1147" s="83"/>
      <c r="G1147" s="50">
        <f>SUM(G1145:G1146)</f>
        <v>6.0399999999999991</v>
      </c>
    </row>
    <row r="1148" spans="1:7" ht="15" customHeight="1" x14ac:dyDescent="0.25">
      <c r="A1148" s="82" t="s">
        <v>534</v>
      </c>
      <c r="B1148" s="82"/>
      <c r="C1148" s="47" t="s">
        <v>3</v>
      </c>
      <c r="D1148" s="47" t="s">
        <v>4</v>
      </c>
      <c r="E1148" s="47" t="s">
        <v>514</v>
      </c>
      <c r="F1148" s="47" t="s">
        <v>515</v>
      </c>
      <c r="G1148" s="48" t="s">
        <v>516</v>
      </c>
    </row>
    <row r="1149" spans="1:7" ht="21" customHeight="1" x14ac:dyDescent="0.25">
      <c r="A1149" s="42" t="s">
        <v>879</v>
      </c>
      <c r="B1149" s="43" t="s">
        <v>880</v>
      </c>
      <c r="C1149" s="42" t="s">
        <v>39</v>
      </c>
      <c r="D1149" s="42" t="s">
        <v>537</v>
      </c>
      <c r="E1149" s="44">
        <v>0.22970974</v>
      </c>
      <c r="F1149" s="45">
        <v>22.95</v>
      </c>
      <c r="G1149" s="49">
        <f>TRUNC(TRUNC(E1149,8)*F1149,2)</f>
        <v>5.27</v>
      </c>
    </row>
    <row r="1150" spans="1:7" ht="21" customHeight="1" x14ac:dyDescent="0.25">
      <c r="A1150" s="42" t="s">
        <v>881</v>
      </c>
      <c r="B1150" s="43" t="s">
        <v>882</v>
      </c>
      <c r="C1150" s="42" t="s">
        <v>39</v>
      </c>
      <c r="D1150" s="42" t="s">
        <v>537</v>
      </c>
      <c r="E1150" s="44">
        <v>0.22970974</v>
      </c>
      <c r="F1150" s="45">
        <v>27.24</v>
      </c>
      <c r="G1150" s="49">
        <f>TRUNC(TRUNC(E1150,8)*F1150,2)</f>
        <v>6.25</v>
      </c>
    </row>
    <row r="1151" spans="1:7" ht="18" customHeight="1" x14ac:dyDescent="0.25">
      <c r="A1151" s="28"/>
      <c r="B1151" s="28"/>
      <c r="C1151" s="28"/>
      <c r="D1151" s="28"/>
      <c r="E1151" s="83" t="s">
        <v>541</v>
      </c>
      <c r="F1151" s="83"/>
      <c r="G1151" s="50">
        <f>SUM(G1149:G1150)</f>
        <v>11.52</v>
      </c>
    </row>
    <row r="1152" spans="1:7" ht="15" customHeight="1" x14ac:dyDescent="0.25">
      <c r="A1152" s="28"/>
      <c r="B1152" s="28"/>
      <c r="C1152" s="28"/>
      <c r="D1152" s="28"/>
      <c r="E1152" s="78" t="s">
        <v>529</v>
      </c>
      <c r="F1152" s="78"/>
      <c r="G1152" s="51">
        <f>ROUND(SUM(G1147,G1151),2)</f>
        <v>17.559999999999999</v>
      </c>
    </row>
    <row r="1153" spans="1:7" ht="15" customHeight="1" x14ac:dyDescent="0.25">
      <c r="A1153" s="28"/>
      <c r="B1153" s="28"/>
      <c r="C1153" s="28"/>
      <c r="D1153" s="28"/>
      <c r="E1153" s="78" t="s">
        <v>530</v>
      </c>
      <c r="F1153" s="78"/>
      <c r="G1153" s="51">
        <f>ROUND(SUM(G1147,G1151),2)</f>
        <v>17.559999999999999</v>
      </c>
    </row>
    <row r="1154" spans="1:7" ht="15" customHeight="1" x14ac:dyDescent="0.25">
      <c r="A1154" s="28"/>
      <c r="B1154" s="28"/>
      <c r="C1154" s="28"/>
      <c r="D1154" s="28"/>
      <c r="E1154" s="78" t="s">
        <v>531</v>
      </c>
      <c r="F1154" s="78"/>
      <c r="G1154" s="51">
        <f>ROUND(G1152*(1+(29.84/100)),2)</f>
        <v>22.8</v>
      </c>
    </row>
    <row r="1155" spans="1:7" ht="15" customHeight="1" x14ac:dyDescent="0.25">
      <c r="A1155" s="28"/>
      <c r="B1155" s="28"/>
      <c r="C1155" s="28"/>
      <c r="D1155" s="28"/>
      <c r="E1155" s="78" t="s">
        <v>677</v>
      </c>
      <c r="F1155" s="78"/>
      <c r="G1155" s="51">
        <v>47.31</v>
      </c>
    </row>
    <row r="1156" spans="1:7" ht="9.9499999999999993" customHeight="1" x14ac:dyDescent="0.25">
      <c r="A1156" s="28"/>
      <c r="B1156" s="28"/>
      <c r="C1156" s="28"/>
      <c r="D1156" s="28"/>
      <c r="E1156" s="84"/>
      <c r="F1156" s="84"/>
      <c r="G1156" s="84"/>
    </row>
    <row r="1157" spans="1:7" ht="20.100000000000001" customHeight="1" x14ac:dyDescent="0.25">
      <c r="A1157" s="85" t="s">
        <v>929</v>
      </c>
      <c r="B1157" s="85"/>
      <c r="C1157" s="85"/>
      <c r="D1157" s="85"/>
      <c r="E1157" s="85"/>
      <c r="F1157" s="85"/>
      <c r="G1157" s="85"/>
    </row>
    <row r="1158" spans="1:7" ht="15" customHeight="1" x14ac:dyDescent="0.25">
      <c r="A1158" s="82" t="s">
        <v>513</v>
      </c>
      <c r="B1158" s="82"/>
      <c r="C1158" s="47" t="s">
        <v>3</v>
      </c>
      <c r="D1158" s="47" t="s">
        <v>4</v>
      </c>
      <c r="E1158" s="47" t="s">
        <v>514</v>
      </c>
      <c r="F1158" s="47" t="s">
        <v>515</v>
      </c>
      <c r="G1158" s="48" t="s">
        <v>516</v>
      </c>
    </row>
    <row r="1159" spans="1:7" ht="15" customHeight="1" x14ac:dyDescent="0.25">
      <c r="A1159" s="42" t="s">
        <v>875</v>
      </c>
      <c r="B1159" s="43" t="s">
        <v>876</v>
      </c>
      <c r="C1159" s="42" t="s">
        <v>39</v>
      </c>
      <c r="D1159" s="42" t="s">
        <v>22</v>
      </c>
      <c r="E1159" s="44">
        <v>1.77E-2</v>
      </c>
      <c r="F1159" s="45">
        <v>1.75</v>
      </c>
      <c r="G1159" s="49">
        <f>TRUNC(TRUNC(E1159,8)*F1159,2)</f>
        <v>0.03</v>
      </c>
    </row>
    <row r="1160" spans="1:7" ht="21" customHeight="1" x14ac:dyDescent="0.25">
      <c r="A1160" s="42" t="s">
        <v>930</v>
      </c>
      <c r="B1160" s="43" t="s">
        <v>931</v>
      </c>
      <c r="C1160" s="42" t="s">
        <v>39</v>
      </c>
      <c r="D1160" s="42" t="s">
        <v>89</v>
      </c>
      <c r="E1160" s="44">
        <v>1.0548999999999999</v>
      </c>
      <c r="F1160" s="45">
        <v>9.43</v>
      </c>
      <c r="G1160" s="49">
        <f>TRUNC(TRUNC(E1160,8)*F1160,2)</f>
        <v>9.94</v>
      </c>
    </row>
    <row r="1161" spans="1:7" ht="15" customHeight="1" x14ac:dyDescent="0.25">
      <c r="A1161" s="28"/>
      <c r="B1161" s="28"/>
      <c r="C1161" s="28"/>
      <c r="D1161" s="28"/>
      <c r="E1161" s="83" t="s">
        <v>528</v>
      </c>
      <c r="F1161" s="83"/>
      <c r="G1161" s="50">
        <f>SUM(G1159:G1160)</f>
        <v>9.9699999999999989</v>
      </c>
    </row>
    <row r="1162" spans="1:7" ht="15" customHeight="1" x14ac:dyDescent="0.25">
      <c r="A1162" s="82" t="s">
        <v>534</v>
      </c>
      <c r="B1162" s="82"/>
      <c r="C1162" s="47" t="s">
        <v>3</v>
      </c>
      <c r="D1162" s="47" t="s">
        <v>4</v>
      </c>
      <c r="E1162" s="47" t="s">
        <v>514</v>
      </c>
      <c r="F1162" s="47" t="s">
        <v>515</v>
      </c>
      <c r="G1162" s="48" t="s">
        <v>516</v>
      </c>
    </row>
    <row r="1163" spans="1:7" ht="21" customHeight="1" x14ac:dyDescent="0.25">
      <c r="A1163" s="42" t="s">
        <v>879</v>
      </c>
      <c r="B1163" s="43" t="s">
        <v>880</v>
      </c>
      <c r="C1163" s="42" t="s">
        <v>39</v>
      </c>
      <c r="D1163" s="42" t="s">
        <v>537</v>
      </c>
      <c r="E1163" s="44">
        <v>0.24941203000000001</v>
      </c>
      <c r="F1163" s="45">
        <v>22.95</v>
      </c>
      <c r="G1163" s="49">
        <f>TRUNC(TRUNC(E1163,8)*F1163,2)</f>
        <v>5.72</v>
      </c>
    </row>
    <row r="1164" spans="1:7" ht="21" customHeight="1" x14ac:dyDescent="0.25">
      <c r="A1164" s="42" t="s">
        <v>881</v>
      </c>
      <c r="B1164" s="43" t="s">
        <v>882</v>
      </c>
      <c r="C1164" s="42" t="s">
        <v>39</v>
      </c>
      <c r="D1164" s="42" t="s">
        <v>537</v>
      </c>
      <c r="E1164" s="44">
        <v>0.24984775000000001</v>
      </c>
      <c r="F1164" s="45">
        <v>27.24</v>
      </c>
      <c r="G1164" s="49">
        <f>TRUNC(TRUNC(E1164,8)*F1164,2)</f>
        <v>6.8</v>
      </c>
    </row>
    <row r="1165" spans="1:7" ht="18" customHeight="1" x14ac:dyDescent="0.25">
      <c r="A1165" s="28"/>
      <c r="B1165" s="28"/>
      <c r="C1165" s="28"/>
      <c r="D1165" s="28"/>
      <c r="E1165" s="83" t="s">
        <v>541</v>
      </c>
      <c r="F1165" s="83"/>
      <c r="G1165" s="50">
        <f>SUM(G1163:G1164)</f>
        <v>12.52</v>
      </c>
    </row>
    <row r="1166" spans="1:7" ht="15" customHeight="1" x14ac:dyDescent="0.25">
      <c r="A1166" s="28"/>
      <c r="B1166" s="28"/>
      <c r="C1166" s="28"/>
      <c r="D1166" s="28"/>
      <c r="E1166" s="78" t="s">
        <v>529</v>
      </c>
      <c r="F1166" s="78"/>
      <c r="G1166" s="51">
        <f>ROUND(SUM(G1161,G1165),2)</f>
        <v>22.49</v>
      </c>
    </row>
    <row r="1167" spans="1:7" ht="15" customHeight="1" x14ac:dyDescent="0.25">
      <c r="A1167" s="28"/>
      <c r="B1167" s="28"/>
      <c r="C1167" s="28"/>
      <c r="D1167" s="28"/>
      <c r="E1167" s="78" t="s">
        <v>530</v>
      </c>
      <c r="F1167" s="78"/>
      <c r="G1167" s="51">
        <f>ROUND(SUM(G1161,G1165),2)</f>
        <v>22.49</v>
      </c>
    </row>
    <row r="1168" spans="1:7" ht="15" customHeight="1" x14ac:dyDescent="0.25">
      <c r="A1168" s="28"/>
      <c r="B1168" s="28"/>
      <c r="C1168" s="28"/>
      <c r="D1168" s="28"/>
      <c r="E1168" s="78" t="s">
        <v>531</v>
      </c>
      <c r="F1168" s="78"/>
      <c r="G1168" s="51">
        <f>ROUND(G1166*(1+(29.84/100)),2)</f>
        <v>29.2</v>
      </c>
    </row>
    <row r="1169" spans="1:7" ht="15" customHeight="1" x14ac:dyDescent="0.25">
      <c r="A1169" s="28"/>
      <c r="B1169" s="28"/>
      <c r="C1169" s="28"/>
      <c r="D1169" s="28"/>
      <c r="E1169" s="78" t="s">
        <v>677</v>
      </c>
      <c r="F1169" s="78"/>
      <c r="G1169" s="51">
        <v>48.91</v>
      </c>
    </row>
    <row r="1170" spans="1:7" ht="9.9499999999999993" customHeight="1" x14ac:dyDescent="0.25">
      <c r="A1170" s="28"/>
      <c r="B1170" s="28"/>
      <c r="C1170" s="28"/>
      <c r="D1170" s="28"/>
      <c r="E1170" s="84"/>
      <c r="F1170" s="84"/>
      <c r="G1170" s="84"/>
    </row>
    <row r="1171" spans="1:7" ht="20.100000000000001" customHeight="1" x14ac:dyDescent="0.25">
      <c r="A1171" s="85" t="s">
        <v>932</v>
      </c>
      <c r="B1171" s="85"/>
      <c r="C1171" s="85"/>
      <c r="D1171" s="85"/>
      <c r="E1171" s="85"/>
      <c r="F1171" s="85"/>
      <c r="G1171" s="85"/>
    </row>
    <row r="1172" spans="1:7" ht="15" customHeight="1" x14ac:dyDescent="0.25">
      <c r="A1172" s="82" t="s">
        <v>513</v>
      </c>
      <c r="B1172" s="82"/>
      <c r="C1172" s="47" t="s">
        <v>3</v>
      </c>
      <c r="D1172" s="47" t="s">
        <v>4</v>
      </c>
      <c r="E1172" s="47" t="s">
        <v>514</v>
      </c>
      <c r="F1172" s="47" t="s">
        <v>515</v>
      </c>
      <c r="G1172" s="48" t="s">
        <v>516</v>
      </c>
    </row>
    <row r="1173" spans="1:7" ht="15" customHeight="1" x14ac:dyDescent="0.25">
      <c r="A1173" s="42" t="s">
        <v>875</v>
      </c>
      <c r="B1173" s="43" t="s">
        <v>876</v>
      </c>
      <c r="C1173" s="42" t="s">
        <v>39</v>
      </c>
      <c r="D1173" s="42" t="s">
        <v>22</v>
      </c>
      <c r="E1173" s="44">
        <v>2.12E-2</v>
      </c>
      <c r="F1173" s="45">
        <v>1.75</v>
      </c>
      <c r="G1173" s="49">
        <f>TRUNC(TRUNC(E1173,8)*F1173,2)</f>
        <v>0.03</v>
      </c>
    </row>
    <row r="1174" spans="1:7" ht="21" customHeight="1" x14ac:dyDescent="0.25">
      <c r="A1174" s="42" t="s">
        <v>933</v>
      </c>
      <c r="B1174" s="43" t="s">
        <v>934</v>
      </c>
      <c r="C1174" s="42" t="s">
        <v>39</v>
      </c>
      <c r="D1174" s="42" t="s">
        <v>89</v>
      </c>
      <c r="E1174" s="44">
        <v>1.0548999999999999</v>
      </c>
      <c r="F1174" s="45">
        <v>12.37</v>
      </c>
      <c r="G1174" s="49">
        <f>TRUNC(TRUNC(E1174,8)*F1174,2)</f>
        <v>13.04</v>
      </c>
    </row>
    <row r="1175" spans="1:7" ht="15" customHeight="1" x14ac:dyDescent="0.25">
      <c r="A1175" s="28"/>
      <c r="B1175" s="28"/>
      <c r="C1175" s="28"/>
      <c r="D1175" s="28"/>
      <c r="E1175" s="83" t="s">
        <v>528</v>
      </c>
      <c r="F1175" s="83"/>
      <c r="G1175" s="50">
        <f>SUM(G1173:G1174)</f>
        <v>13.069999999999999</v>
      </c>
    </row>
    <row r="1176" spans="1:7" ht="15" customHeight="1" x14ac:dyDescent="0.25">
      <c r="A1176" s="82" t="s">
        <v>534</v>
      </c>
      <c r="B1176" s="82"/>
      <c r="C1176" s="47" t="s">
        <v>3</v>
      </c>
      <c r="D1176" s="47" t="s">
        <v>4</v>
      </c>
      <c r="E1176" s="47" t="s">
        <v>514</v>
      </c>
      <c r="F1176" s="47" t="s">
        <v>515</v>
      </c>
      <c r="G1176" s="48" t="s">
        <v>516</v>
      </c>
    </row>
    <row r="1177" spans="1:7" ht="21" customHeight="1" x14ac:dyDescent="0.25">
      <c r="A1177" s="42" t="s">
        <v>879</v>
      </c>
      <c r="B1177" s="43" t="s">
        <v>880</v>
      </c>
      <c r="C1177" s="42" t="s">
        <v>39</v>
      </c>
      <c r="D1177" s="42" t="s">
        <v>537</v>
      </c>
      <c r="E1177" s="44">
        <v>0.29903871999999998</v>
      </c>
      <c r="F1177" s="45">
        <v>22.95</v>
      </c>
      <c r="G1177" s="49">
        <f>TRUNC(TRUNC(E1177,8)*F1177,2)</f>
        <v>6.86</v>
      </c>
    </row>
    <row r="1178" spans="1:7" ht="21" customHeight="1" x14ac:dyDescent="0.25">
      <c r="A1178" s="42" t="s">
        <v>881</v>
      </c>
      <c r="B1178" s="43" t="s">
        <v>882</v>
      </c>
      <c r="C1178" s="42" t="s">
        <v>39</v>
      </c>
      <c r="D1178" s="42" t="s">
        <v>537</v>
      </c>
      <c r="E1178" s="44">
        <v>0.29947444000000001</v>
      </c>
      <c r="F1178" s="45">
        <v>27.24</v>
      </c>
      <c r="G1178" s="49">
        <f>TRUNC(TRUNC(E1178,8)*F1178,2)</f>
        <v>8.15</v>
      </c>
    </row>
    <row r="1179" spans="1:7" ht="18" customHeight="1" x14ac:dyDescent="0.25">
      <c r="A1179" s="28"/>
      <c r="B1179" s="28"/>
      <c r="C1179" s="28"/>
      <c r="D1179" s="28"/>
      <c r="E1179" s="83" t="s">
        <v>541</v>
      </c>
      <c r="F1179" s="83"/>
      <c r="G1179" s="50">
        <f>SUM(G1177:G1178)</f>
        <v>15.010000000000002</v>
      </c>
    </row>
    <row r="1180" spans="1:7" ht="15" customHeight="1" x14ac:dyDescent="0.25">
      <c r="A1180" s="28"/>
      <c r="B1180" s="28"/>
      <c r="C1180" s="28"/>
      <c r="D1180" s="28"/>
      <c r="E1180" s="78" t="s">
        <v>529</v>
      </c>
      <c r="F1180" s="78"/>
      <c r="G1180" s="51">
        <f>ROUND(SUM(G1175,G1179),2)</f>
        <v>28.08</v>
      </c>
    </row>
    <row r="1181" spans="1:7" ht="15" customHeight="1" x14ac:dyDescent="0.25">
      <c r="A1181" s="28"/>
      <c r="B1181" s="28"/>
      <c r="C1181" s="28"/>
      <c r="D1181" s="28"/>
      <c r="E1181" s="78" t="s">
        <v>530</v>
      </c>
      <c r="F1181" s="78"/>
      <c r="G1181" s="51">
        <f>ROUND(SUM(G1175,G1179),2)</f>
        <v>28.08</v>
      </c>
    </row>
    <row r="1182" spans="1:7" ht="15" customHeight="1" x14ac:dyDescent="0.25">
      <c r="A1182" s="28"/>
      <c r="B1182" s="28"/>
      <c r="C1182" s="28"/>
      <c r="D1182" s="28"/>
      <c r="E1182" s="78" t="s">
        <v>531</v>
      </c>
      <c r="F1182" s="78"/>
      <c r="G1182" s="51">
        <f>ROUND(G1180*(1+(29.84/100)),2)</f>
        <v>36.46</v>
      </c>
    </row>
    <row r="1183" spans="1:7" ht="15" customHeight="1" x14ac:dyDescent="0.25">
      <c r="A1183" s="28"/>
      <c r="B1183" s="28"/>
      <c r="C1183" s="28"/>
      <c r="D1183" s="28"/>
      <c r="E1183" s="78" t="s">
        <v>677</v>
      </c>
      <c r="F1183" s="78"/>
      <c r="G1183" s="51">
        <v>26.34</v>
      </c>
    </row>
    <row r="1184" spans="1:7" ht="9.9499999999999993" customHeight="1" x14ac:dyDescent="0.25">
      <c r="A1184" s="28"/>
      <c r="B1184" s="28"/>
      <c r="C1184" s="28"/>
      <c r="D1184" s="28"/>
      <c r="E1184" s="84"/>
      <c r="F1184" s="84"/>
      <c r="G1184" s="84"/>
    </row>
    <row r="1185" spans="1:7" ht="20.100000000000001" customHeight="1" x14ac:dyDescent="0.25">
      <c r="A1185" s="85" t="s">
        <v>935</v>
      </c>
      <c r="B1185" s="85"/>
      <c r="C1185" s="85"/>
      <c r="D1185" s="85"/>
      <c r="E1185" s="85"/>
      <c r="F1185" s="85"/>
      <c r="G1185" s="85"/>
    </row>
    <row r="1186" spans="1:7" ht="15" customHeight="1" x14ac:dyDescent="0.25">
      <c r="A1186" s="82" t="s">
        <v>513</v>
      </c>
      <c r="B1186" s="82"/>
      <c r="C1186" s="47" t="s">
        <v>3</v>
      </c>
      <c r="D1186" s="47" t="s">
        <v>4</v>
      </c>
      <c r="E1186" s="47" t="s">
        <v>514</v>
      </c>
      <c r="F1186" s="47" t="s">
        <v>515</v>
      </c>
      <c r="G1186" s="48" t="s">
        <v>516</v>
      </c>
    </row>
    <row r="1187" spans="1:7" ht="15" customHeight="1" x14ac:dyDescent="0.25">
      <c r="A1187" s="42" t="s">
        <v>875</v>
      </c>
      <c r="B1187" s="43" t="s">
        <v>876</v>
      </c>
      <c r="C1187" s="42" t="s">
        <v>39</v>
      </c>
      <c r="D1187" s="42" t="s">
        <v>22</v>
      </c>
      <c r="E1187" s="44">
        <v>1.3299999999999999E-2</v>
      </c>
      <c r="F1187" s="45">
        <v>1.75</v>
      </c>
      <c r="G1187" s="49">
        <f>TRUNC(TRUNC(E1187,8)*F1187,2)</f>
        <v>0.02</v>
      </c>
    </row>
    <row r="1188" spans="1:7" ht="21" customHeight="1" x14ac:dyDescent="0.25">
      <c r="A1188" s="42" t="s">
        <v>936</v>
      </c>
      <c r="B1188" s="43" t="s">
        <v>937</v>
      </c>
      <c r="C1188" s="42" t="s">
        <v>39</v>
      </c>
      <c r="D1188" s="42" t="s">
        <v>89</v>
      </c>
      <c r="E1188" s="44">
        <v>1.0548999999999999</v>
      </c>
      <c r="F1188" s="45">
        <v>13.07</v>
      </c>
      <c r="G1188" s="49">
        <f>TRUNC(TRUNC(E1188,8)*F1188,2)</f>
        <v>13.78</v>
      </c>
    </row>
    <row r="1189" spans="1:7" ht="15" customHeight="1" x14ac:dyDescent="0.25">
      <c r="A1189" s="28"/>
      <c r="B1189" s="28"/>
      <c r="C1189" s="28"/>
      <c r="D1189" s="28"/>
      <c r="E1189" s="83" t="s">
        <v>528</v>
      </c>
      <c r="F1189" s="83"/>
      <c r="G1189" s="50">
        <f>SUM(G1187:G1188)</f>
        <v>13.799999999999999</v>
      </c>
    </row>
    <row r="1190" spans="1:7" ht="15" customHeight="1" x14ac:dyDescent="0.25">
      <c r="A1190" s="82" t="s">
        <v>534</v>
      </c>
      <c r="B1190" s="82"/>
      <c r="C1190" s="47" t="s">
        <v>3</v>
      </c>
      <c r="D1190" s="47" t="s">
        <v>4</v>
      </c>
      <c r="E1190" s="47" t="s">
        <v>514</v>
      </c>
      <c r="F1190" s="47" t="s">
        <v>515</v>
      </c>
      <c r="G1190" s="48" t="s">
        <v>516</v>
      </c>
    </row>
    <row r="1191" spans="1:7" ht="21" customHeight="1" x14ac:dyDescent="0.25">
      <c r="A1191" s="42" t="s">
        <v>879</v>
      </c>
      <c r="B1191" s="43" t="s">
        <v>880</v>
      </c>
      <c r="C1191" s="42" t="s">
        <v>39</v>
      </c>
      <c r="D1191" s="42" t="s">
        <v>537</v>
      </c>
      <c r="E1191" s="44">
        <v>0.18770677999999999</v>
      </c>
      <c r="F1191" s="45">
        <v>22.95</v>
      </c>
      <c r="G1191" s="49">
        <f>TRUNC(TRUNC(E1191,8)*F1191,2)</f>
        <v>4.3</v>
      </c>
    </row>
    <row r="1192" spans="1:7" ht="21" customHeight="1" x14ac:dyDescent="0.25">
      <c r="A1192" s="42" t="s">
        <v>881</v>
      </c>
      <c r="B1192" s="43" t="s">
        <v>882</v>
      </c>
      <c r="C1192" s="42" t="s">
        <v>39</v>
      </c>
      <c r="D1192" s="42" t="s">
        <v>537</v>
      </c>
      <c r="E1192" s="44">
        <v>0.18770677999999999</v>
      </c>
      <c r="F1192" s="45">
        <v>27.24</v>
      </c>
      <c r="G1192" s="49">
        <f>TRUNC(TRUNC(E1192,8)*F1192,2)</f>
        <v>5.1100000000000003</v>
      </c>
    </row>
    <row r="1193" spans="1:7" ht="18" customHeight="1" x14ac:dyDescent="0.25">
      <c r="A1193" s="28"/>
      <c r="B1193" s="28"/>
      <c r="C1193" s="28"/>
      <c r="D1193" s="28"/>
      <c r="E1193" s="83" t="s">
        <v>541</v>
      </c>
      <c r="F1193" s="83"/>
      <c r="G1193" s="50">
        <f>SUM(G1191:G1192)</f>
        <v>9.41</v>
      </c>
    </row>
    <row r="1194" spans="1:7" ht="15" customHeight="1" x14ac:dyDescent="0.25">
      <c r="A1194" s="28"/>
      <c r="B1194" s="28"/>
      <c r="C1194" s="28"/>
      <c r="D1194" s="28"/>
      <c r="E1194" s="78" t="s">
        <v>529</v>
      </c>
      <c r="F1194" s="78"/>
      <c r="G1194" s="51">
        <f>ROUND(SUM(G1189,G1193),2)</f>
        <v>23.21</v>
      </c>
    </row>
    <row r="1195" spans="1:7" ht="15" customHeight="1" x14ac:dyDescent="0.25">
      <c r="A1195" s="28"/>
      <c r="B1195" s="28"/>
      <c r="C1195" s="28"/>
      <c r="D1195" s="28"/>
      <c r="E1195" s="78" t="s">
        <v>530</v>
      </c>
      <c r="F1195" s="78"/>
      <c r="G1195" s="51">
        <f>ROUND(SUM(G1189,G1193),2)</f>
        <v>23.21</v>
      </c>
    </row>
    <row r="1196" spans="1:7" ht="15" customHeight="1" x14ac:dyDescent="0.25">
      <c r="A1196" s="28"/>
      <c r="B1196" s="28"/>
      <c r="C1196" s="28"/>
      <c r="D1196" s="28"/>
      <c r="E1196" s="78" t="s">
        <v>531</v>
      </c>
      <c r="F1196" s="78"/>
      <c r="G1196" s="51">
        <f>ROUND(G1194*(1+(29.84/100)),2)</f>
        <v>30.14</v>
      </c>
    </row>
    <row r="1197" spans="1:7" ht="15" customHeight="1" x14ac:dyDescent="0.25">
      <c r="A1197" s="28"/>
      <c r="B1197" s="28"/>
      <c r="C1197" s="28"/>
      <c r="D1197" s="28"/>
      <c r="E1197" s="78" t="s">
        <v>677</v>
      </c>
      <c r="F1197" s="78"/>
      <c r="G1197" s="51">
        <v>54.89</v>
      </c>
    </row>
    <row r="1198" spans="1:7" ht="9.9499999999999993" customHeight="1" x14ac:dyDescent="0.25">
      <c r="A1198" s="28"/>
      <c r="B1198" s="28"/>
      <c r="C1198" s="28"/>
      <c r="D1198" s="28"/>
      <c r="E1198" s="84"/>
      <c r="F1198" s="84"/>
      <c r="G1198" s="84"/>
    </row>
    <row r="1199" spans="1:7" ht="20.100000000000001" customHeight="1" x14ac:dyDescent="0.25">
      <c r="A1199" s="85" t="s">
        <v>938</v>
      </c>
      <c r="B1199" s="85"/>
      <c r="C1199" s="85"/>
      <c r="D1199" s="85"/>
      <c r="E1199" s="85"/>
      <c r="F1199" s="85"/>
      <c r="G1199" s="85"/>
    </row>
    <row r="1200" spans="1:7" ht="15" customHeight="1" x14ac:dyDescent="0.25">
      <c r="A1200" s="82" t="s">
        <v>513</v>
      </c>
      <c r="B1200" s="82"/>
      <c r="C1200" s="47" t="s">
        <v>3</v>
      </c>
      <c r="D1200" s="47" t="s">
        <v>4</v>
      </c>
      <c r="E1200" s="47" t="s">
        <v>514</v>
      </c>
      <c r="F1200" s="47" t="s">
        <v>515</v>
      </c>
      <c r="G1200" s="48" t="s">
        <v>516</v>
      </c>
    </row>
    <row r="1201" spans="1:7" ht="15" customHeight="1" x14ac:dyDescent="0.25">
      <c r="A1201" s="42" t="s">
        <v>875</v>
      </c>
      <c r="B1201" s="43" t="s">
        <v>876</v>
      </c>
      <c r="C1201" s="42" t="s">
        <v>39</v>
      </c>
      <c r="D1201" s="42" t="s">
        <v>22</v>
      </c>
      <c r="E1201" s="44">
        <v>1.7299999999999999E-2</v>
      </c>
      <c r="F1201" s="45">
        <v>1.75</v>
      </c>
      <c r="G1201" s="49">
        <f>TRUNC(TRUNC(E1201,8)*F1201,2)</f>
        <v>0.03</v>
      </c>
    </row>
    <row r="1202" spans="1:7" ht="21" customHeight="1" x14ac:dyDescent="0.25">
      <c r="A1202" s="42" t="s">
        <v>939</v>
      </c>
      <c r="B1202" s="43" t="s">
        <v>940</v>
      </c>
      <c r="C1202" s="42" t="s">
        <v>39</v>
      </c>
      <c r="D1202" s="42" t="s">
        <v>89</v>
      </c>
      <c r="E1202" s="44">
        <v>1.0548999999999999</v>
      </c>
      <c r="F1202" s="45">
        <v>34.159999999999997</v>
      </c>
      <c r="G1202" s="49">
        <f>TRUNC(TRUNC(E1202,8)*F1202,2)</f>
        <v>36.03</v>
      </c>
    </row>
    <row r="1203" spans="1:7" ht="15" customHeight="1" x14ac:dyDescent="0.25">
      <c r="A1203" s="28"/>
      <c r="B1203" s="28"/>
      <c r="C1203" s="28"/>
      <c r="D1203" s="28"/>
      <c r="E1203" s="83" t="s">
        <v>528</v>
      </c>
      <c r="F1203" s="83"/>
      <c r="G1203" s="50">
        <f>SUM(G1201:G1202)</f>
        <v>36.06</v>
      </c>
    </row>
    <row r="1204" spans="1:7" ht="15" customHeight="1" x14ac:dyDescent="0.25">
      <c r="A1204" s="82" t="s">
        <v>534</v>
      </c>
      <c r="B1204" s="82"/>
      <c r="C1204" s="47" t="s">
        <v>3</v>
      </c>
      <c r="D1204" s="47" t="s">
        <v>4</v>
      </c>
      <c r="E1204" s="47" t="s">
        <v>514</v>
      </c>
      <c r="F1204" s="47" t="s">
        <v>515</v>
      </c>
      <c r="G1204" s="48" t="s">
        <v>516</v>
      </c>
    </row>
    <row r="1205" spans="1:7" ht="21" customHeight="1" x14ac:dyDescent="0.25">
      <c r="A1205" s="42" t="s">
        <v>879</v>
      </c>
      <c r="B1205" s="43" t="s">
        <v>880</v>
      </c>
      <c r="C1205" s="42" t="s">
        <v>39</v>
      </c>
      <c r="D1205" s="42" t="s">
        <v>537</v>
      </c>
      <c r="E1205" s="44">
        <v>0.24390002</v>
      </c>
      <c r="F1205" s="45">
        <v>22.95</v>
      </c>
      <c r="G1205" s="49">
        <f>TRUNC(TRUNC(E1205,8)*F1205,2)</f>
        <v>5.59</v>
      </c>
    </row>
    <row r="1206" spans="1:7" ht="21" customHeight="1" x14ac:dyDescent="0.25">
      <c r="A1206" s="42" t="s">
        <v>881</v>
      </c>
      <c r="B1206" s="43" t="s">
        <v>882</v>
      </c>
      <c r="C1206" s="42" t="s">
        <v>39</v>
      </c>
      <c r="D1206" s="42" t="s">
        <v>537</v>
      </c>
      <c r="E1206" s="44">
        <v>0.24433574</v>
      </c>
      <c r="F1206" s="45">
        <v>27.24</v>
      </c>
      <c r="G1206" s="49">
        <f>TRUNC(TRUNC(E1206,8)*F1206,2)</f>
        <v>6.65</v>
      </c>
    </row>
    <row r="1207" spans="1:7" ht="18" customHeight="1" x14ac:dyDescent="0.25">
      <c r="A1207" s="28"/>
      <c r="B1207" s="28"/>
      <c r="C1207" s="28"/>
      <c r="D1207" s="28"/>
      <c r="E1207" s="83" t="s">
        <v>541</v>
      </c>
      <c r="F1207" s="83"/>
      <c r="G1207" s="50">
        <f>SUM(G1205:G1206)</f>
        <v>12.24</v>
      </c>
    </row>
    <row r="1208" spans="1:7" ht="15" customHeight="1" x14ac:dyDescent="0.25">
      <c r="A1208" s="28"/>
      <c r="B1208" s="28"/>
      <c r="C1208" s="28"/>
      <c r="D1208" s="28"/>
      <c r="E1208" s="78" t="s">
        <v>529</v>
      </c>
      <c r="F1208" s="78"/>
      <c r="G1208" s="51">
        <f>ROUND(SUM(G1203,G1207),2)</f>
        <v>48.3</v>
      </c>
    </row>
    <row r="1209" spans="1:7" ht="15" customHeight="1" x14ac:dyDescent="0.25">
      <c r="A1209" s="28"/>
      <c r="B1209" s="28"/>
      <c r="C1209" s="28"/>
      <c r="D1209" s="28"/>
      <c r="E1209" s="78" t="s">
        <v>530</v>
      </c>
      <c r="F1209" s="78"/>
      <c r="G1209" s="51">
        <f>ROUND(SUM(G1203,G1207),2)</f>
        <v>48.3</v>
      </c>
    </row>
    <row r="1210" spans="1:7" ht="15" customHeight="1" x14ac:dyDescent="0.25">
      <c r="A1210" s="28"/>
      <c r="B1210" s="28"/>
      <c r="C1210" s="28"/>
      <c r="D1210" s="28"/>
      <c r="E1210" s="78" t="s">
        <v>531</v>
      </c>
      <c r="F1210" s="78"/>
      <c r="G1210" s="51">
        <f>ROUND(G1208*(1+(29.84/100)),2)</f>
        <v>62.71</v>
      </c>
    </row>
    <row r="1211" spans="1:7" ht="15" customHeight="1" x14ac:dyDescent="0.25">
      <c r="A1211" s="28"/>
      <c r="B1211" s="28"/>
      <c r="C1211" s="28"/>
      <c r="D1211" s="28"/>
      <c r="E1211" s="78" t="s">
        <v>677</v>
      </c>
      <c r="F1211" s="78"/>
      <c r="G1211" s="51">
        <v>18.52</v>
      </c>
    </row>
    <row r="1212" spans="1:7" ht="9.9499999999999993" customHeight="1" x14ac:dyDescent="0.25">
      <c r="A1212" s="28"/>
      <c r="B1212" s="28"/>
      <c r="C1212" s="28"/>
      <c r="D1212" s="28"/>
      <c r="E1212" s="84"/>
      <c r="F1212" s="84"/>
      <c r="G1212" s="84"/>
    </row>
    <row r="1213" spans="1:7" ht="20.100000000000001" customHeight="1" x14ac:dyDescent="0.25">
      <c r="A1213" s="85" t="s">
        <v>941</v>
      </c>
      <c r="B1213" s="85"/>
      <c r="C1213" s="85"/>
      <c r="D1213" s="85"/>
      <c r="E1213" s="85"/>
      <c r="F1213" s="85"/>
      <c r="G1213" s="85"/>
    </row>
    <row r="1214" spans="1:7" ht="15" customHeight="1" x14ac:dyDescent="0.25">
      <c r="A1214" s="82" t="s">
        <v>611</v>
      </c>
      <c r="B1214" s="82"/>
      <c r="C1214" s="47" t="s">
        <v>3</v>
      </c>
      <c r="D1214" s="47" t="s">
        <v>4</v>
      </c>
      <c r="E1214" s="47" t="s">
        <v>514</v>
      </c>
      <c r="F1214" s="47" t="s">
        <v>515</v>
      </c>
      <c r="G1214" s="48" t="s">
        <v>516</v>
      </c>
    </row>
    <row r="1215" spans="1:7" ht="29.1" customHeight="1" x14ac:dyDescent="0.25">
      <c r="A1215" s="42" t="s">
        <v>942</v>
      </c>
      <c r="B1215" s="43" t="s">
        <v>943</v>
      </c>
      <c r="C1215" s="42" t="s">
        <v>145</v>
      </c>
      <c r="D1215" s="42" t="s">
        <v>252</v>
      </c>
      <c r="E1215" s="44">
        <v>1.36342315</v>
      </c>
      <c r="F1215" s="45">
        <v>10.66</v>
      </c>
      <c r="G1215" s="49">
        <f t="shared" ref="G1215:G1223" si="2">ROUND(ROUND(E1215,8)*F1215,2)</f>
        <v>14.53</v>
      </c>
    </row>
    <row r="1216" spans="1:7" ht="29.1" customHeight="1" x14ac:dyDescent="0.25">
      <c r="A1216" s="42" t="s">
        <v>770</v>
      </c>
      <c r="B1216" s="43" t="s">
        <v>771</v>
      </c>
      <c r="C1216" s="42" t="s">
        <v>145</v>
      </c>
      <c r="D1216" s="42" t="s">
        <v>772</v>
      </c>
      <c r="E1216" s="44">
        <v>1.5536602100000001</v>
      </c>
      <c r="F1216" s="45">
        <v>92.44</v>
      </c>
      <c r="G1216" s="49">
        <f t="shared" si="2"/>
        <v>143.62</v>
      </c>
    </row>
    <row r="1217" spans="1:7" ht="21" customHeight="1" x14ac:dyDescent="0.25">
      <c r="A1217" s="42" t="s">
        <v>773</v>
      </c>
      <c r="B1217" s="43" t="s">
        <v>774</v>
      </c>
      <c r="C1217" s="42" t="s">
        <v>145</v>
      </c>
      <c r="D1217" s="42" t="s">
        <v>772</v>
      </c>
      <c r="E1217" s="44">
        <v>1.4759772</v>
      </c>
      <c r="F1217" s="45">
        <v>5.79</v>
      </c>
      <c r="G1217" s="49">
        <f t="shared" si="2"/>
        <v>8.5500000000000007</v>
      </c>
    </row>
    <row r="1218" spans="1:7" ht="21" customHeight="1" x14ac:dyDescent="0.25">
      <c r="A1218" s="42" t="s">
        <v>944</v>
      </c>
      <c r="B1218" s="43" t="s">
        <v>945</v>
      </c>
      <c r="C1218" s="42" t="s">
        <v>145</v>
      </c>
      <c r="D1218" s="42" t="s">
        <v>777</v>
      </c>
      <c r="E1218" s="44">
        <v>6.9914710000000005E-2</v>
      </c>
      <c r="F1218" s="45">
        <v>459.47</v>
      </c>
      <c r="G1218" s="49">
        <f t="shared" si="2"/>
        <v>32.119999999999997</v>
      </c>
    </row>
    <row r="1219" spans="1:7" ht="21" customHeight="1" x14ac:dyDescent="0.25">
      <c r="A1219" s="42" t="s">
        <v>775</v>
      </c>
      <c r="B1219" s="43" t="s">
        <v>776</v>
      </c>
      <c r="C1219" s="42" t="s">
        <v>145</v>
      </c>
      <c r="D1219" s="42" t="s">
        <v>777</v>
      </c>
      <c r="E1219" s="44">
        <v>6.9914710000000005E-2</v>
      </c>
      <c r="F1219" s="45">
        <v>479.89</v>
      </c>
      <c r="G1219" s="49">
        <f t="shared" si="2"/>
        <v>33.549999999999997</v>
      </c>
    </row>
    <row r="1220" spans="1:7" ht="21" customHeight="1" x14ac:dyDescent="0.25">
      <c r="A1220" s="42" t="s">
        <v>778</v>
      </c>
      <c r="B1220" s="43" t="s">
        <v>779</v>
      </c>
      <c r="C1220" s="42" t="s">
        <v>145</v>
      </c>
      <c r="D1220" s="42" t="s">
        <v>777</v>
      </c>
      <c r="E1220" s="44">
        <v>1.5536602100000001</v>
      </c>
      <c r="F1220" s="45">
        <v>48.12</v>
      </c>
      <c r="G1220" s="49">
        <f t="shared" si="2"/>
        <v>74.760000000000005</v>
      </c>
    </row>
    <row r="1221" spans="1:7" ht="21" customHeight="1" x14ac:dyDescent="0.25">
      <c r="A1221" s="42" t="s">
        <v>946</v>
      </c>
      <c r="B1221" s="43" t="s">
        <v>947</v>
      </c>
      <c r="C1221" s="42" t="s">
        <v>145</v>
      </c>
      <c r="D1221" s="42" t="s">
        <v>772</v>
      </c>
      <c r="E1221" s="44">
        <v>1.00987914</v>
      </c>
      <c r="F1221" s="45">
        <v>91.42</v>
      </c>
      <c r="G1221" s="49">
        <f t="shared" si="2"/>
        <v>92.32</v>
      </c>
    </row>
    <row r="1222" spans="1:7" ht="21" customHeight="1" x14ac:dyDescent="0.25">
      <c r="A1222" s="42" t="s">
        <v>948</v>
      </c>
      <c r="B1222" s="43" t="s">
        <v>949</v>
      </c>
      <c r="C1222" s="42" t="s">
        <v>145</v>
      </c>
      <c r="D1222" s="42" t="s">
        <v>777</v>
      </c>
      <c r="E1222" s="44">
        <v>0.99261624000000004</v>
      </c>
      <c r="F1222" s="45">
        <v>32.08</v>
      </c>
      <c r="G1222" s="49">
        <f t="shared" si="2"/>
        <v>31.84</v>
      </c>
    </row>
    <row r="1223" spans="1:7" ht="21" customHeight="1" x14ac:dyDescent="0.25">
      <c r="A1223" s="42" t="s">
        <v>950</v>
      </c>
      <c r="B1223" s="43" t="s">
        <v>951</v>
      </c>
      <c r="C1223" s="42" t="s">
        <v>145</v>
      </c>
      <c r="D1223" s="42" t="s">
        <v>772</v>
      </c>
      <c r="E1223" s="44">
        <v>1.4759772</v>
      </c>
      <c r="F1223" s="45">
        <v>31</v>
      </c>
      <c r="G1223" s="49">
        <f t="shared" si="2"/>
        <v>45.76</v>
      </c>
    </row>
    <row r="1224" spans="1:7" ht="15" customHeight="1" x14ac:dyDescent="0.25">
      <c r="A1224" s="28"/>
      <c r="B1224" s="28"/>
      <c r="C1224" s="28"/>
      <c r="D1224" s="28"/>
      <c r="E1224" s="83" t="s">
        <v>615</v>
      </c>
      <c r="F1224" s="83"/>
      <c r="G1224" s="50">
        <f>SUM(G1215:G1223)</f>
        <v>477.04999999999995</v>
      </c>
    </row>
    <row r="1225" spans="1:7" ht="15" customHeight="1" x14ac:dyDescent="0.25">
      <c r="A1225" s="28"/>
      <c r="B1225" s="28"/>
      <c r="C1225" s="28"/>
      <c r="D1225" s="28"/>
      <c r="E1225" s="78" t="s">
        <v>529</v>
      </c>
      <c r="F1225" s="78"/>
      <c r="G1225" s="51">
        <f>ROUND(SUM(G1224),2)</f>
        <v>477.05</v>
      </c>
    </row>
    <row r="1226" spans="1:7" ht="15" customHeight="1" x14ac:dyDescent="0.25">
      <c r="A1226" s="28"/>
      <c r="B1226" s="28"/>
      <c r="C1226" s="28"/>
      <c r="D1226" s="28"/>
      <c r="E1226" s="78" t="s">
        <v>530</v>
      </c>
      <c r="F1226" s="78"/>
      <c r="G1226" s="51">
        <f>ROUND(SUM(G1224),2)</f>
        <v>477.05</v>
      </c>
    </row>
    <row r="1227" spans="1:7" ht="15" customHeight="1" x14ac:dyDescent="0.25">
      <c r="A1227" s="28"/>
      <c r="B1227" s="28"/>
      <c r="C1227" s="28"/>
      <c r="D1227" s="28"/>
      <c r="E1227" s="78" t="s">
        <v>531</v>
      </c>
      <c r="F1227" s="78"/>
      <c r="G1227" s="51">
        <f>ROUND(G1225*(1+(29.84/100)),2)</f>
        <v>619.4</v>
      </c>
    </row>
    <row r="1228" spans="1:7" ht="15" customHeight="1" x14ac:dyDescent="0.25">
      <c r="A1228" s="28"/>
      <c r="B1228" s="28"/>
      <c r="C1228" s="28"/>
      <c r="D1228" s="28"/>
      <c r="E1228" s="78" t="s">
        <v>729</v>
      </c>
      <c r="F1228" s="78"/>
      <c r="G1228" s="51">
        <v>4</v>
      </c>
    </row>
    <row r="1229" spans="1:7" ht="9.9499999999999993" customHeight="1" x14ac:dyDescent="0.25">
      <c r="A1229" s="28"/>
      <c r="B1229" s="28"/>
      <c r="C1229" s="28"/>
      <c r="D1229" s="28"/>
      <c r="E1229" s="84"/>
      <c r="F1229" s="84"/>
      <c r="G1229" s="84"/>
    </row>
    <row r="1230" spans="1:7" ht="20.100000000000001" customHeight="1" x14ac:dyDescent="0.25">
      <c r="A1230" s="85" t="s">
        <v>952</v>
      </c>
      <c r="B1230" s="85"/>
      <c r="C1230" s="85"/>
      <c r="D1230" s="85"/>
      <c r="E1230" s="85"/>
      <c r="F1230" s="85"/>
      <c r="G1230" s="85"/>
    </row>
    <row r="1231" spans="1:7" ht="15" customHeight="1" x14ac:dyDescent="0.25">
      <c r="A1231" s="82" t="s">
        <v>513</v>
      </c>
      <c r="B1231" s="82"/>
      <c r="C1231" s="47" t="s">
        <v>3</v>
      </c>
      <c r="D1231" s="47" t="s">
        <v>4</v>
      </c>
      <c r="E1231" s="47" t="s">
        <v>514</v>
      </c>
      <c r="F1231" s="47" t="s">
        <v>515</v>
      </c>
      <c r="G1231" s="48" t="s">
        <v>516</v>
      </c>
    </row>
    <row r="1232" spans="1:7" ht="15" customHeight="1" x14ac:dyDescent="0.25">
      <c r="A1232" s="42" t="s">
        <v>889</v>
      </c>
      <c r="B1232" s="43" t="s">
        <v>890</v>
      </c>
      <c r="C1232" s="42" t="s">
        <v>39</v>
      </c>
      <c r="D1232" s="42" t="s">
        <v>22</v>
      </c>
      <c r="E1232" s="44">
        <v>6.6799999999999998E-2</v>
      </c>
      <c r="F1232" s="45">
        <v>54.29</v>
      </c>
      <c r="G1232" s="49">
        <f>TRUNC(TRUNC(E1232,8)*F1232,2)</f>
        <v>3.62</v>
      </c>
    </row>
    <row r="1233" spans="1:7" ht="21" customHeight="1" x14ac:dyDescent="0.25">
      <c r="A1233" s="42" t="s">
        <v>953</v>
      </c>
      <c r="B1233" s="43" t="s">
        <v>954</v>
      </c>
      <c r="C1233" s="42" t="s">
        <v>39</v>
      </c>
      <c r="D1233" s="42" t="s">
        <v>22</v>
      </c>
      <c r="E1233" s="44">
        <v>1</v>
      </c>
      <c r="F1233" s="45">
        <v>61.69</v>
      </c>
      <c r="G1233" s="49">
        <f>TRUNC(TRUNC(E1233,8)*F1233,2)</f>
        <v>61.69</v>
      </c>
    </row>
    <row r="1234" spans="1:7" ht="15" customHeight="1" x14ac:dyDescent="0.25">
      <c r="A1234" s="42" t="s">
        <v>875</v>
      </c>
      <c r="B1234" s="43" t="s">
        <v>876</v>
      </c>
      <c r="C1234" s="42" t="s">
        <v>39</v>
      </c>
      <c r="D1234" s="42" t="s">
        <v>22</v>
      </c>
      <c r="E1234" s="44">
        <v>1.84E-2</v>
      </c>
      <c r="F1234" s="45">
        <v>1.75</v>
      </c>
      <c r="G1234" s="49">
        <f>TRUNC(TRUNC(E1234,8)*F1234,2)</f>
        <v>0.03</v>
      </c>
    </row>
    <row r="1235" spans="1:7" ht="21" customHeight="1" x14ac:dyDescent="0.25">
      <c r="A1235" s="42" t="s">
        <v>891</v>
      </c>
      <c r="B1235" s="43" t="s">
        <v>892</v>
      </c>
      <c r="C1235" s="42" t="s">
        <v>39</v>
      </c>
      <c r="D1235" s="42" t="s">
        <v>22</v>
      </c>
      <c r="E1235" s="44">
        <v>0.104</v>
      </c>
      <c r="F1235" s="45">
        <v>61.5</v>
      </c>
      <c r="G1235" s="49">
        <f>TRUNC(TRUNC(E1235,8)*F1235,2)</f>
        <v>6.39</v>
      </c>
    </row>
    <row r="1236" spans="1:7" ht="15" customHeight="1" x14ac:dyDescent="0.25">
      <c r="A1236" s="28"/>
      <c r="B1236" s="28"/>
      <c r="C1236" s="28"/>
      <c r="D1236" s="28"/>
      <c r="E1236" s="83" t="s">
        <v>528</v>
      </c>
      <c r="F1236" s="83"/>
      <c r="G1236" s="50">
        <f>SUM(G1232:G1235)</f>
        <v>71.73</v>
      </c>
    </row>
    <row r="1237" spans="1:7" ht="15" customHeight="1" x14ac:dyDescent="0.25">
      <c r="A1237" s="82" t="s">
        <v>534</v>
      </c>
      <c r="B1237" s="82"/>
      <c r="C1237" s="47" t="s">
        <v>3</v>
      </c>
      <c r="D1237" s="47" t="s">
        <v>4</v>
      </c>
      <c r="E1237" s="47" t="s">
        <v>514</v>
      </c>
      <c r="F1237" s="47" t="s">
        <v>515</v>
      </c>
      <c r="G1237" s="48" t="s">
        <v>516</v>
      </c>
    </row>
    <row r="1238" spans="1:7" ht="21" customHeight="1" x14ac:dyDescent="0.25">
      <c r="A1238" s="42" t="s">
        <v>879</v>
      </c>
      <c r="B1238" s="43" t="s">
        <v>880</v>
      </c>
      <c r="C1238" s="42" t="s">
        <v>39</v>
      </c>
      <c r="D1238" s="42" t="s">
        <v>537</v>
      </c>
      <c r="E1238" s="44">
        <v>0.37468610000000002</v>
      </c>
      <c r="F1238" s="45">
        <v>22.95</v>
      </c>
      <c r="G1238" s="49">
        <f>TRUNC(TRUNC(E1238,8)*F1238,2)</f>
        <v>8.59</v>
      </c>
    </row>
    <row r="1239" spans="1:7" ht="21" customHeight="1" x14ac:dyDescent="0.25">
      <c r="A1239" s="42" t="s">
        <v>881</v>
      </c>
      <c r="B1239" s="43" t="s">
        <v>882</v>
      </c>
      <c r="C1239" s="42" t="s">
        <v>39</v>
      </c>
      <c r="D1239" s="42" t="s">
        <v>537</v>
      </c>
      <c r="E1239" s="44">
        <v>0.37475471999999999</v>
      </c>
      <c r="F1239" s="45">
        <v>27.24</v>
      </c>
      <c r="G1239" s="49">
        <f>TRUNC(TRUNC(E1239,8)*F1239,2)</f>
        <v>10.199999999999999</v>
      </c>
    </row>
    <row r="1240" spans="1:7" ht="18" customHeight="1" x14ac:dyDescent="0.25">
      <c r="A1240" s="28"/>
      <c r="B1240" s="28"/>
      <c r="C1240" s="28"/>
      <c r="D1240" s="28"/>
      <c r="E1240" s="83" t="s">
        <v>541</v>
      </c>
      <c r="F1240" s="83"/>
      <c r="G1240" s="50">
        <f>SUM(G1238:G1239)</f>
        <v>18.79</v>
      </c>
    </row>
    <row r="1241" spans="1:7" ht="15" customHeight="1" x14ac:dyDescent="0.25">
      <c r="A1241" s="28"/>
      <c r="B1241" s="28"/>
      <c r="C1241" s="28"/>
      <c r="D1241" s="28"/>
      <c r="E1241" s="78" t="s">
        <v>529</v>
      </c>
      <c r="F1241" s="78"/>
      <c r="G1241" s="51">
        <f>ROUND(SUM(G1236,G1240),2)</f>
        <v>90.52</v>
      </c>
    </row>
    <row r="1242" spans="1:7" ht="15" customHeight="1" x14ac:dyDescent="0.25">
      <c r="A1242" s="28"/>
      <c r="B1242" s="28"/>
      <c r="C1242" s="28"/>
      <c r="D1242" s="28"/>
      <c r="E1242" s="78" t="s">
        <v>530</v>
      </c>
      <c r="F1242" s="78"/>
      <c r="G1242" s="51">
        <f>ROUND(SUM(G1236,G1240),2)</f>
        <v>90.52</v>
      </c>
    </row>
    <row r="1243" spans="1:7" ht="15" customHeight="1" x14ac:dyDescent="0.25">
      <c r="A1243" s="28"/>
      <c r="B1243" s="28"/>
      <c r="C1243" s="28"/>
      <c r="D1243" s="28"/>
      <c r="E1243" s="78" t="s">
        <v>531</v>
      </c>
      <c r="F1243" s="78"/>
      <c r="G1243" s="51">
        <f>ROUND(G1241*(1+(29.84/100)),2)</f>
        <v>117.53</v>
      </c>
    </row>
    <row r="1244" spans="1:7" ht="15" customHeight="1" x14ac:dyDescent="0.25">
      <c r="A1244" s="28"/>
      <c r="B1244" s="28"/>
      <c r="C1244" s="28"/>
      <c r="D1244" s="28"/>
      <c r="E1244" s="78" t="s">
        <v>542</v>
      </c>
      <c r="F1244" s="78"/>
      <c r="G1244" s="51">
        <v>4</v>
      </c>
    </row>
    <row r="1245" spans="1:7" ht="9.9499999999999993" customHeight="1" x14ac:dyDescent="0.25">
      <c r="A1245" s="28"/>
      <c r="B1245" s="28"/>
      <c r="C1245" s="28"/>
      <c r="D1245" s="28"/>
      <c r="E1245" s="84"/>
      <c r="F1245" s="84"/>
      <c r="G1245" s="84"/>
    </row>
    <row r="1246" spans="1:7" ht="20.100000000000001" customHeight="1" x14ac:dyDescent="0.25">
      <c r="A1246" s="85" t="s">
        <v>955</v>
      </c>
      <c r="B1246" s="85"/>
      <c r="C1246" s="85"/>
      <c r="D1246" s="85"/>
      <c r="E1246" s="85"/>
      <c r="F1246" s="85"/>
      <c r="G1246" s="85"/>
    </row>
    <row r="1247" spans="1:7" ht="15" customHeight="1" x14ac:dyDescent="0.25">
      <c r="A1247" s="82" t="s">
        <v>513</v>
      </c>
      <c r="B1247" s="82"/>
      <c r="C1247" s="47" t="s">
        <v>3</v>
      </c>
      <c r="D1247" s="47" t="s">
        <v>4</v>
      </c>
      <c r="E1247" s="47" t="s">
        <v>514</v>
      </c>
      <c r="F1247" s="47" t="s">
        <v>515</v>
      </c>
      <c r="G1247" s="48" t="s">
        <v>516</v>
      </c>
    </row>
    <row r="1248" spans="1:7" ht="15" customHeight="1" x14ac:dyDescent="0.25">
      <c r="A1248" s="42" t="s">
        <v>889</v>
      </c>
      <c r="B1248" s="43" t="s">
        <v>890</v>
      </c>
      <c r="C1248" s="42" t="s">
        <v>39</v>
      </c>
      <c r="D1248" s="42" t="s">
        <v>22</v>
      </c>
      <c r="E1248" s="44">
        <v>2.92E-2</v>
      </c>
      <c r="F1248" s="45">
        <v>54.29</v>
      </c>
      <c r="G1248" s="49">
        <f>TRUNC(TRUNC(E1248,8)*F1248,2)</f>
        <v>1.58</v>
      </c>
    </row>
    <row r="1249" spans="1:7" ht="21" customHeight="1" x14ac:dyDescent="0.25">
      <c r="A1249" s="42" t="s">
        <v>956</v>
      </c>
      <c r="B1249" s="43" t="s">
        <v>957</v>
      </c>
      <c r="C1249" s="42" t="s">
        <v>39</v>
      </c>
      <c r="D1249" s="42" t="s">
        <v>22</v>
      </c>
      <c r="E1249" s="44">
        <v>1</v>
      </c>
      <c r="F1249" s="45">
        <v>40.28</v>
      </c>
      <c r="G1249" s="49">
        <f>TRUNC(TRUNC(E1249,8)*F1249,2)</f>
        <v>40.28</v>
      </c>
    </row>
    <row r="1250" spans="1:7" ht="15" customHeight="1" x14ac:dyDescent="0.25">
      <c r="A1250" s="42" t="s">
        <v>875</v>
      </c>
      <c r="B1250" s="43" t="s">
        <v>876</v>
      </c>
      <c r="C1250" s="42" t="s">
        <v>39</v>
      </c>
      <c r="D1250" s="42" t="s">
        <v>22</v>
      </c>
      <c r="E1250" s="44">
        <v>1.54E-2</v>
      </c>
      <c r="F1250" s="45">
        <v>1.75</v>
      </c>
      <c r="G1250" s="49">
        <f>TRUNC(TRUNC(E1250,8)*F1250,2)</f>
        <v>0.02</v>
      </c>
    </row>
    <row r="1251" spans="1:7" ht="21" customHeight="1" x14ac:dyDescent="0.25">
      <c r="A1251" s="42" t="s">
        <v>891</v>
      </c>
      <c r="B1251" s="43" t="s">
        <v>892</v>
      </c>
      <c r="C1251" s="42" t="s">
        <v>39</v>
      </c>
      <c r="D1251" s="42" t="s">
        <v>22</v>
      </c>
      <c r="E1251" s="44">
        <v>4.3999999999999997E-2</v>
      </c>
      <c r="F1251" s="45">
        <v>61.5</v>
      </c>
      <c r="G1251" s="49">
        <f>TRUNC(TRUNC(E1251,8)*F1251,2)</f>
        <v>2.7</v>
      </c>
    </row>
    <row r="1252" spans="1:7" ht="15" customHeight="1" x14ac:dyDescent="0.25">
      <c r="A1252" s="28"/>
      <c r="B1252" s="28"/>
      <c r="C1252" s="28"/>
      <c r="D1252" s="28"/>
      <c r="E1252" s="83" t="s">
        <v>528</v>
      </c>
      <c r="F1252" s="83"/>
      <c r="G1252" s="50">
        <f>SUM(G1248:G1251)</f>
        <v>44.580000000000005</v>
      </c>
    </row>
    <row r="1253" spans="1:7" ht="15" customHeight="1" x14ac:dyDescent="0.25">
      <c r="A1253" s="82" t="s">
        <v>534</v>
      </c>
      <c r="B1253" s="82"/>
      <c r="C1253" s="47" t="s">
        <v>3</v>
      </c>
      <c r="D1253" s="47" t="s">
        <v>4</v>
      </c>
      <c r="E1253" s="47" t="s">
        <v>514</v>
      </c>
      <c r="F1253" s="47" t="s">
        <v>515</v>
      </c>
      <c r="G1253" s="48" t="s">
        <v>516</v>
      </c>
    </row>
    <row r="1254" spans="1:7" ht="21" customHeight="1" x14ac:dyDescent="0.25">
      <c r="A1254" s="42" t="s">
        <v>879</v>
      </c>
      <c r="B1254" s="43" t="s">
        <v>880</v>
      </c>
      <c r="C1254" s="42" t="s">
        <v>39</v>
      </c>
      <c r="D1254" s="42" t="s">
        <v>537</v>
      </c>
      <c r="E1254" s="44">
        <v>0.33194950000000001</v>
      </c>
      <c r="F1254" s="45">
        <v>22.95</v>
      </c>
      <c r="G1254" s="49">
        <f>TRUNC(TRUNC(E1254,8)*F1254,2)</f>
        <v>7.61</v>
      </c>
    </row>
    <row r="1255" spans="1:7" ht="21" customHeight="1" x14ac:dyDescent="0.25">
      <c r="A1255" s="42" t="s">
        <v>881</v>
      </c>
      <c r="B1255" s="43" t="s">
        <v>882</v>
      </c>
      <c r="C1255" s="42" t="s">
        <v>39</v>
      </c>
      <c r="D1255" s="42" t="s">
        <v>537</v>
      </c>
      <c r="E1255" s="44">
        <v>0.33238521999999998</v>
      </c>
      <c r="F1255" s="45">
        <v>27.24</v>
      </c>
      <c r="G1255" s="49">
        <f>TRUNC(TRUNC(E1255,8)*F1255,2)</f>
        <v>9.0500000000000007</v>
      </c>
    </row>
    <row r="1256" spans="1:7" ht="18" customHeight="1" x14ac:dyDescent="0.25">
      <c r="A1256" s="28"/>
      <c r="B1256" s="28"/>
      <c r="C1256" s="28"/>
      <c r="D1256" s="28"/>
      <c r="E1256" s="83" t="s">
        <v>541</v>
      </c>
      <c r="F1256" s="83"/>
      <c r="G1256" s="50">
        <f>SUM(G1254:G1255)</f>
        <v>16.66</v>
      </c>
    </row>
    <row r="1257" spans="1:7" ht="15" customHeight="1" x14ac:dyDescent="0.25">
      <c r="A1257" s="28"/>
      <c r="B1257" s="28"/>
      <c r="C1257" s="28"/>
      <c r="D1257" s="28"/>
      <c r="E1257" s="78" t="s">
        <v>529</v>
      </c>
      <c r="F1257" s="78"/>
      <c r="G1257" s="51">
        <f>ROUND(SUM(G1252,G1256),2)</f>
        <v>61.24</v>
      </c>
    </row>
    <row r="1258" spans="1:7" ht="15" customHeight="1" x14ac:dyDescent="0.25">
      <c r="A1258" s="28"/>
      <c r="B1258" s="28"/>
      <c r="C1258" s="28"/>
      <c r="D1258" s="28"/>
      <c r="E1258" s="78" t="s">
        <v>530</v>
      </c>
      <c r="F1258" s="78"/>
      <c r="G1258" s="51">
        <f>ROUND(SUM(G1252,G1256),2)</f>
        <v>61.24</v>
      </c>
    </row>
    <row r="1259" spans="1:7" ht="15" customHeight="1" x14ac:dyDescent="0.25">
      <c r="A1259" s="28"/>
      <c r="B1259" s="28"/>
      <c r="C1259" s="28"/>
      <c r="D1259" s="28"/>
      <c r="E1259" s="78" t="s">
        <v>531</v>
      </c>
      <c r="F1259" s="78"/>
      <c r="G1259" s="51">
        <f>ROUND(G1257*(1+(29.84/100)),2)</f>
        <v>79.510000000000005</v>
      </c>
    </row>
    <row r="1260" spans="1:7" ht="15" customHeight="1" x14ac:dyDescent="0.25">
      <c r="A1260" s="28"/>
      <c r="B1260" s="28"/>
      <c r="C1260" s="28"/>
      <c r="D1260" s="28"/>
      <c r="E1260" s="78" t="s">
        <v>542</v>
      </c>
      <c r="F1260" s="78"/>
      <c r="G1260" s="51">
        <v>8</v>
      </c>
    </row>
    <row r="1261" spans="1:7" ht="9.9499999999999993" customHeight="1" x14ac:dyDescent="0.25">
      <c r="A1261" s="28"/>
      <c r="B1261" s="28"/>
      <c r="C1261" s="28"/>
      <c r="D1261" s="28"/>
      <c r="E1261" s="84"/>
      <c r="F1261" s="84"/>
      <c r="G1261" s="84"/>
    </row>
    <row r="1262" spans="1:7" ht="20.100000000000001" customHeight="1" x14ac:dyDescent="0.25">
      <c r="A1262" s="85" t="s">
        <v>958</v>
      </c>
      <c r="B1262" s="85"/>
      <c r="C1262" s="85"/>
      <c r="D1262" s="85"/>
      <c r="E1262" s="85"/>
      <c r="F1262" s="85"/>
      <c r="G1262" s="85"/>
    </row>
    <row r="1263" spans="1:7" ht="15" customHeight="1" x14ac:dyDescent="0.25">
      <c r="A1263" s="82" t="s">
        <v>513</v>
      </c>
      <c r="B1263" s="82"/>
      <c r="C1263" s="47" t="s">
        <v>3</v>
      </c>
      <c r="D1263" s="47" t="s">
        <v>4</v>
      </c>
      <c r="E1263" s="47" t="s">
        <v>514</v>
      </c>
      <c r="F1263" s="47" t="s">
        <v>515</v>
      </c>
      <c r="G1263" s="48" t="s">
        <v>516</v>
      </c>
    </row>
    <row r="1264" spans="1:7" ht="15" customHeight="1" x14ac:dyDescent="0.25">
      <c r="A1264" s="42" t="s">
        <v>889</v>
      </c>
      <c r="B1264" s="43" t="s">
        <v>890</v>
      </c>
      <c r="C1264" s="42" t="s">
        <v>39</v>
      </c>
      <c r="D1264" s="42" t="s">
        <v>22</v>
      </c>
      <c r="E1264" s="44">
        <v>9.9000000000000008E-3</v>
      </c>
      <c r="F1264" s="45">
        <v>54.29</v>
      </c>
      <c r="G1264" s="49">
        <f>TRUNC(TRUNC(E1264,8)*F1264,2)</f>
        <v>0.53</v>
      </c>
    </row>
    <row r="1265" spans="1:7" ht="21" customHeight="1" x14ac:dyDescent="0.25">
      <c r="A1265" s="42" t="s">
        <v>959</v>
      </c>
      <c r="B1265" s="43" t="s">
        <v>960</v>
      </c>
      <c r="C1265" s="42" t="s">
        <v>39</v>
      </c>
      <c r="D1265" s="42" t="s">
        <v>22</v>
      </c>
      <c r="E1265" s="44">
        <v>1</v>
      </c>
      <c r="F1265" s="45">
        <v>2.0499999999999998</v>
      </c>
      <c r="G1265" s="49">
        <f>TRUNC(TRUNC(E1265,8)*F1265,2)</f>
        <v>2.0499999999999998</v>
      </c>
    </row>
    <row r="1266" spans="1:7" ht="15" customHeight="1" x14ac:dyDescent="0.25">
      <c r="A1266" s="42" t="s">
        <v>875</v>
      </c>
      <c r="B1266" s="43" t="s">
        <v>876</v>
      </c>
      <c r="C1266" s="42" t="s">
        <v>39</v>
      </c>
      <c r="D1266" s="42" t="s">
        <v>22</v>
      </c>
      <c r="E1266" s="44">
        <v>7.1000000000000004E-3</v>
      </c>
      <c r="F1266" s="45">
        <v>1.75</v>
      </c>
      <c r="G1266" s="49">
        <f>TRUNC(TRUNC(E1266,8)*F1266,2)</f>
        <v>0.01</v>
      </c>
    </row>
    <row r="1267" spans="1:7" ht="21" customHeight="1" x14ac:dyDescent="0.25">
      <c r="A1267" s="42" t="s">
        <v>891</v>
      </c>
      <c r="B1267" s="43" t="s">
        <v>892</v>
      </c>
      <c r="C1267" s="42" t="s">
        <v>39</v>
      </c>
      <c r="D1267" s="42" t="s">
        <v>22</v>
      </c>
      <c r="E1267" s="44">
        <v>1.4999999999999999E-2</v>
      </c>
      <c r="F1267" s="45">
        <v>61.5</v>
      </c>
      <c r="G1267" s="49">
        <f>TRUNC(TRUNC(E1267,8)*F1267,2)</f>
        <v>0.92</v>
      </c>
    </row>
    <row r="1268" spans="1:7" ht="15" customHeight="1" x14ac:dyDescent="0.25">
      <c r="A1268" s="28"/>
      <c r="B1268" s="28"/>
      <c r="C1268" s="28"/>
      <c r="D1268" s="28"/>
      <c r="E1268" s="83" t="s">
        <v>528</v>
      </c>
      <c r="F1268" s="83"/>
      <c r="G1268" s="50">
        <f>SUM(G1264:G1267)</f>
        <v>3.51</v>
      </c>
    </row>
    <row r="1269" spans="1:7" ht="15" customHeight="1" x14ac:dyDescent="0.25">
      <c r="A1269" s="82" t="s">
        <v>534</v>
      </c>
      <c r="B1269" s="82"/>
      <c r="C1269" s="47" t="s">
        <v>3</v>
      </c>
      <c r="D1269" s="47" t="s">
        <v>4</v>
      </c>
      <c r="E1269" s="47" t="s">
        <v>514</v>
      </c>
      <c r="F1269" s="47" t="s">
        <v>515</v>
      </c>
      <c r="G1269" s="48" t="s">
        <v>516</v>
      </c>
    </row>
    <row r="1270" spans="1:7" ht="21" customHeight="1" x14ac:dyDescent="0.25">
      <c r="A1270" s="42" t="s">
        <v>879</v>
      </c>
      <c r="B1270" s="43" t="s">
        <v>880</v>
      </c>
      <c r="C1270" s="42" t="s">
        <v>39</v>
      </c>
      <c r="D1270" s="42" t="s">
        <v>537</v>
      </c>
      <c r="E1270" s="44">
        <v>9.9721370000000004E-2</v>
      </c>
      <c r="F1270" s="45">
        <v>22.95</v>
      </c>
      <c r="G1270" s="49">
        <f>TRUNC(TRUNC(E1270,8)*F1270,2)</f>
        <v>2.2799999999999998</v>
      </c>
    </row>
    <row r="1271" spans="1:7" ht="21" customHeight="1" x14ac:dyDescent="0.25">
      <c r="A1271" s="42" t="s">
        <v>881</v>
      </c>
      <c r="B1271" s="43" t="s">
        <v>882</v>
      </c>
      <c r="C1271" s="42" t="s">
        <v>39</v>
      </c>
      <c r="D1271" s="42" t="s">
        <v>537</v>
      </c>
      <c r="E1271" s="44">
        <v>9.9721370000000004E-2</v>
      </c>
      <c r="F1271" s="45">
        <v>27.24</v>
      </c>
      <c r="G1271" s="49">
        <f>TRUNC(TRUNC(E1271,8)*F1271,2)</f>
        <v>2.71</v>
      </c>
    </row>
    <row r="1272" spans="1:7" ht="18" customHeight="1" x14ac:dyDescent="0.25">
      <c r="A1272" s="28"/>
      <c r="B1272" s="28"/>
      <c r="C1272" s="28"/>
      <c r="D1272" s="28"/>
      <c r="E1272" s="83" t="s">
        <v>541</v>
      </c>
      <c r="F1272" s="83"/>
      <c r="G1272" s="50">
        <f>SUM(G1270:G1271)</f>
        <v>4.99</v>
      </c>
    </row>
    <row r="1273" spans="1:7" ht="15" customHeight="1" x14ac:dyDescent="0.25">
      <c r="A1273" s="28"/>
      <c r="B1273" s="28"/>
      <c r="C1273" s="28"/>
      <c r="D1273" s="28"/>
      <c r="E1273" s="78" t="s">
        <v>529</v>
      </c>
      <c r="F1273" s="78"/>
      <c r="G1273" s="51">
        <f>ROUND(SUM(G1268,G1272),2)</f>
        <v>8.5</v>
      </c>
    </row>
    <row r="1274" spans="1:7" ht="15" customHeight="1" x14ac:dyDescent="0.25">
      <c r="A1274" s="28"/>
      <c r="B1274" s="28"/>
      <c r="C1274" s="28"/>
      <c r="D1274" s="28"/>
      <c r="E1274" s="78" t="s">
        <v>530</v>
      </c>
      <c r="F1274" s="78"/>
      <c r="G1274" s="51">
        <f>ROUND(SUM(G1268,G1272),2)</f>
        <v>8.5</v>
      </c>
    </row>
    <row r="1275" spans="1:7" ht="15" customHeight="1" x14ac:dyDescent="0.25">
      <c r="A1275" s="28"/>
      <c r="B1275" s="28"/>
      <c r="C1275" s="28"/>
      <c r="D1275" s="28"/>
      <c r="E1275" s="78" t="s">
        <v>531</v>
      </c>
      <c r="F1275" s="78"/>
      <c r="G1275" s="51">
        <f>ROUND(G1273*(1+(29.84/100)),2)</f>
        <v>11.04</v>
      </c>
    </row>
    <row r="1276" spans="1:7" ht="15" customHeight="1" x14ac:dyDescent="0.25">
      <c r="A1276" s="28"/>
      <c r="B1276" s="28"/>
      <c r="C1276" s="28"/>
      <c r="D1276" s="28"/>
      <c r="E1276" s="78" t="s">
        <v>542</v>
      </c>
      <c r="F1276" s="78"/>
      <c r="G1276" s="51">
        <v>4</v>
      </c>
    </row>
    <row r="1277" spans="1:7" ht="9.9499999999999993" customHeight="1" x14ac:dyDescent="0.25">
      <c r="A1277" s="28"/>
      <c r="B1277" s="28"/>
      <c r="C1277" s="28"/>
      <c r="D1277" s="28"/>
      <c r="E1277" s="84"/>
      <c r="F1277" s="84"/>
      <c r="G1277" s="84"/>
    </row>
    <row r="1278" spans="1:7" ht="20.100000000000001" customHeight="1" x14ac:dyDescent="0.25">
      <c r="A1278" s="85" t="s">
        <v>961</v>
      </c>
      <c r="B1278" s="85"/>
      <c r="C1278" s="85"/>
      <c r="D1278" s="85"/>
      <c r="E1278" s="85"/>
      <c r="F1278" s="85"/>
      <c r="G1278" s="85"/>
    </row>
    <row r="1279" spans="1:7" ht="15" customHeight="1" x14ac:dyDescent="0.25">
      <c r="A1279" s="82" t="s">
        <v>513</v>
      </c>
      <c r="B1279" s="82"/>
      <c r="C1279" s="47" t="s">
        <v>3</v>
      </c>
      <c r="D1279" s="47" t="s">
        <v>4</v>
      </c>
      <c r="E1279" s="47" t="s">
        <v>514</v>
      </c>
      <c r="F1279" s="47" t="s">
        <v>515</v>
      </c>
      <c r="G1279" s="48" t="s">
        <v>516</v>
      </c>
    </row>
    <row r="1280" spans="1:7" ht="21" customHeight="1" x14ac:dyDescent="0.25">
      <c r="A1280" s="42" t="s">
        <v>962</v>
      </c>
      <c r="B1280" s="43" t="s">
        <v>963</v>
      </c>
      <c r="C1280" s="42" t="s">
        <v>39</v>
      </c>
      <c r="D1280" s="42" t="s">
        <v>22</v>
      </c>
      <c r="E1280" s="44">
        <v>2</v>
      </c>
      <c r="F1280" s="45">
        <v>2.15</v>
      </c>
      <c r="G1280" s="49">
        <f>TRUNC(TRUNC(E1280,8)*F1280,2)</f>
        <v>4.3</v>
      </c>
    </row>
    <row r="1281" spans="1:7" ht="21" customHeight="1" x14ac:dyDescent="0.25">
      <c r="A1281" s="42" t="s">
        <v>964</v>
      </c>
      <c r="B1281" s="43" t="s">
        <v>965</v>
      </c>
      <c r="C1281" s="42" t="s">
        <v>39</v>
      </c>
      <c r="D1281" s="42" t="s">
        <v>22</v>
      </c>
      <c r="E1281" s="44">
        <v>1</v>
      </c>
      <c r="F1281" s="45">
        <v>3.32</v>
      </c>
      <c r="G1281" s="49">
        <f>TRUNC(TRUNC(E1281,8)*F1281,2)</f>
        <v>3.32</v>
      </c>
    </row>
    <row r="1282" spans="1:7" ht="29.1" customHeight="1" x14ac:dyDescent="0.25">
      <c r="A1282" s="42" t="s">
        <v>966</v>
      </c>
      <c r="B1282" s="43" t="s">
        <v>967</v>
      </c>
      <c r="C1282" s="42" t="s">
        <v>39</v>
      </c>
      <c r="D1282" s="42" t="s">
        <v>22</v>
      </c>
      <c r="E1282" s="44">
        <v>0.05</v>
      </c>
      <c r="F1282" s="45">
        <v>22.41</v>
      </c>
      <c r="G1282" s="49">
        <f>TRUNC(TRUNC(E1282,8)*F1282,2)</f>
        <v>1.1200000000000001</v>
      </c>
    </row>
    <row r="1283" spans="1:7" ht="15" customHeight="1" x14ac:dyDescent="0.25">
      <c r="A1283" s="28"/>
      <c r="B1283" s="28"/>
      <c r="C1283" s="28"/>
      <c r="D1283" s="28"/>
      <c r="E1283" s="83" t="s">
        <v>528</v>
      </c>
      <c r="F1283" s="83"/>
      <c r="G1283" s="50">
        <f>SUM(G1280:G1282)</f>
        <v>8.7399999999999984</v>
      </c>
    </row>
    <row r="1284" spans="1:7" ht="15" customHeight="1" x14ac:dyDescent="0.25">
      <c r="A1284" s="82" t="s">
        <v>534</v>
      </c>
      <c r="B1284" s="82"/>
      <c r="C1284" s="47" t="s">
        <v>3</v>
      </c>
      <c r="D1284" s="47" t="s">
        <v>4</v>
      </c>
      <c r="E1284" s="47" t="s">
        <v>514</v>
      </c>
      <c r="F1284" s="47" t="s">
        <v>515</v>
      </c>
      <c r="G1284" s="48" t="s">
        <v>516</v>
      </c>
    </row>
    <row r="1285" spans="1:7" ht="21" customHeight="1" x14ac:dyDescent="0.25">
      <c r="A1285" s="42" t="s">
        <v>879</v>
      </c>
      <c r="B1285" s="43" t="s">
        <v>880</v>
      </c>
      <c r="C1285" s="42" t="s">
        <v>39</v>
      </c>
      <c r="D1285" s="42" t="s">
        <v>537</v>
      </c>
      <c r="E1285" s="44">
        <v>0.10785763</v>
      </c>
      <c r="F1285" s="45">
        <v>22.95</v>
      </c>
      <c r="G1285" s="49">
        <f>TRUNC(TRUNC(E1285,8)*F1285,2)</f>
        <v>2.4700000000000002</v>
      </c>
    </row>
    <row r="1286" spans="1:7" ht="21" customHeight="1" x14ac:dyDescent="0.25">
      <c r="A1286" s="42" t="s">
        <v>881</v>
      </c>
      <c r="B1286" s="43" t="s">
        <v>882</v>
      </c>
      <c r="C1286" s="42" t="s">
        <v>39</v>
      </c>
      <c r="D1286" s="42" t="s">
        <v>537</v>
      </c>
      <c r="E1286" s="44">
        <v>0.10829335</v>
      </c>
      <c r="F1286" s="45">
        <v>27.24</v>
      </c>
      <c r="G1286" s="49">
        <f>TRUNC(TRUNC(E1286,8)*F1286,2)</f>
        <v>2.94</v>
      </c>
    </row>
    <row r="1287" spans="1:7" ht="18" customHeight="1" x14ac:dyDescent="0.25">
      <c r="A1287" s="28"/>
      <c r="B1287" s="28"/>
      <c r="C1287" s="28"/>
      <c r="D1287" s="28"/>
      <c r="E1287" s="83" t="s">
        <v>541</v>
      </c>
      <c r="F1287" s="83"/>
      <c r="G1287" s="50">
        <f>SUM(G1285:G1286)</f>
        <v>5.41</v>
      </c>
    </row>
    <row r="1288" spans="1:7" ht="15" customHeight="1" x14ac:dyDescent="0.25">
      <c r="A1288" s="28"/>
      <c r="B1288" s="28"/>
      <c r="C1288" s="28"/>
      <c r="D1288" s="28"/>
      <c r="E1288" s="78" t="s">
        <v>529</v>
      </c>
      <c r="F1288" s="78"/>
      <c r="G1288" s="51">
        <f>ROUND(SUM(G1283,G1287),2)</f>
        <v>14.15</v>
      </c>
    </row>
    <row r="1289" spans="1:7" ht="15" customHeight="1" x14ac:dyDescent="0.25">
      <c r="A1289" s="28"/>
      <c r="B1289" s="28"/>
      <c r="C1289" s="28"/>
      <c r="D1289" s="28"/>
      <c r="E1289" s="78" t="s">
        <v>530</v>
      </c>
      <c r="F1289" s="78"/>
      <c r="G1289" s="51">
        <f>ROUND(SUM(G1283,G1287),2)</f>
        <v>14.15</v>
      </c>
    </row>
    <row r="1290" spans="1:7" ht="15" customHeight="1" x14ac:dyDescent="0.25">
      <c r="A1290" s="28"/>
      <c r="B1290" s="28"/>
      <c r="C1290" s="28"/>
      <c r="D1290" s="28"/>
      <c r="E1290" s="78" t="s">
        <v>531</v>
      </c>
      <c r="F1290" s="78"/>
      <c r="G1290" s="51">
        <f>ROUND(G1288*(1+(29.84/100)),2)</f>
        <v>18.37</v>
      </c>
    </row>
    <row r="1291" spans="1:7" ht="15" customHeight="1" x14ac:dyDescent="0.25">
      <c r="A1291" s="28"/>
      <c r="B1291" s="28"/>
      <c r="C1291" s="28"/>
      <c r="D1291" s="28"/>
      <c r="E1291" s="78" t="s">
        <v>542</v>
      </c>
      <c r="F1291" s="78"/>
      <c r="G1291" s="51">
        <v>4</v>
      </c>
    </row>
    <row r="1292" spans="1:7" ht="9.9499999999999993" customHeight="1" x14ac:dyDescent="0.25">
      <c r="A1292" s="28"/>
      <c r="B1292" s="28"/>
      <c r="C1292" s="28"/>
      <c r="D1292" s="28"/>
      <c r="E1292" s="84"/>
      <c r="F1292" s="84"/>
      <c r="G1292" s="84"/>
    </row>
    <row r="1293" spans="1:7" ht="20.100000000000001" customHeight="1" x14ac:dyDescent="0.25">
      <c r="A1293" s="85" t="s">
        <v>968</v>
      </c>
      <c r="B1293" s="85"/>
      <c r="C1293" s="85"/>
      <c r="D1293" s="85"/>
      <c r="E1293" s="85"/>
      <c r="F1293" s="85"/>
      <c r="G1293" s="85"/>
    </row>
    <row r="1294" spans="1:7" ht="15" customHeight="1" x14ac:dyDescent="0.25">
      <c r="A1294" s="82" t="s">
        <v>513</v>
      </c>
      <c r="B1294" s="82"/>
      <c r="C1294" s="47" t="s">
        <v>3</v>
      </c>
      <c r="D1294" s="47" t="s">
        <v>4</v>
      </c>
      <c r="E1294" s="47" t="s">
        <v>514</v>
      </c>
      <c r="F1294" s="47" t="s">
        <v>515</v>
      </c>
      <c r="G1294" s="48" t="s">
        <v>516</v>
      </c>
    </row>
    <row r="1295" spans="1:7" ht="21" customHeight="1" x14ac:dyDescent="0.25">
      <c r="A1295" s="42" t="s">
        <v>969</v>
      </c>
      <c r="B1295" s="43" t="s">
        <v>970</v>
      </c>
      <c r="C1295" s="42" t="s">
        <v>39</v>
      </c>
      <c r="D1295" s="42" t="s">
        <v>22</v>
      </c>
      <c r="E1295" s="44">
        <v>2</v>
      </c>
      <c r="F1295" s="45">
        <v>3.16</v>
      </c>
      <c r="G1295" s="49">
        <f>TRUNC(TRUNC(E1295,8)*F1295,2)</f>
        <v>6.32</v>
      </c>
    </row>
    <row r="1296" spans="1:7" ht="21" customHeight="1" x14ac:dyDescent="0.25">
      <c r="A1296" s="42" t="s">
        <v>971</v>
      </c>
      <c r="B1296" s="43" t="s">
        <v>972</v>
      </c>
      <c r="C1296" s="42" t="s">
        <v>39</v>
      </c>
      <c r="D1296" s="42" t="s">
        <v>22</v>
      </c>
      <c r="E1296" s="44">
        <v>1</v>
      </c>
      <c r="F1296" s="45">
        <v>6.95</v>
      </c>
      <c r="G1296" s="49">
        <f>TRUNC(TRUNC(E1296,8)*F1296,2)</f>
        <v>6.95</v>
      </c>
    </row>
    <row r="1297" spans="1:7" ht="29.1" customHeight="1" x14ac:dyDescent="0.25">
      <c r="A1297" s="42" t="s">
        <v>966</v>
      </c>
      <c r="B1297" s="43" t="s">
        <v>967</v>
      </c>
      <c r="C1297" s="42" t="s">
        <v>39</v>
      </c>
      <c r="D1297" s="42" t="s">
        <v>22</v>
      </c>
      <c r="E1297" s="44">
        <v>7.4999999999999997E-2</v>
      </c>
      <c r="F1297" s="45">
        <v>22.41</v>
      </c>
      <c r="G1297" s="49">
        <f>TRUNC(TRUNC(E1297,8)*F1297,2)</f>
        <v>1.68</v>
      </c>
    </row>
    <row r="1298" spans="1:7" ht="15" customHeight="1" x14ac:dyDescent="0.25">
      <c r="A1298" s="28"/>
      <c r="B1298" s="28"/>
      <c r="C1298" s="28"/>
      <c r="D1298" s="28"/>
      <c r="E1298" s="83" t="s">
        <v>528</v>
      </c>
      <c r="F1298" s="83"/>
      <c r="G1298" s="50">
        <f>SUM(G1295:G1297)</f>
        <v>14.95</v>
      </c>
    </row>
    <row r="1299" spans="1:7" ht="15" customHeight="1" x14ac:dyDescent="0.25">
      <c r="A1299" s="82" t="s">
        <v>534</v>
      </c>
      <c r="B1299" s="82"/>
      <c r="C1299" s="47" t="s">
        <v>3</v>
      </c>
      <c r="D1299" s="47" t="s">
        <v>4</v>
      </c>
      <c r="E1299" s="47" t="s">
        <v>514</v>
      </c>
      <c r="F1299" s="47" t="s">
        <v>515</v>
      </c>
      <c r="G1299" s="48" t="s">
        <v>516</v>
      </c>
    </row>
    <row r="1300" spans="1:7" ht="21" customHeight="1" x14ac:dyDescent="0.25">
      <c r="A1300" s="42" t="s">
        <v>879</v>
      </c>
      <c r="B1300" s="43" t="s">
        <v>880</v>
      </c>
      <c r="C1300" s="42" t="s">
        <v>39</v>
      </c>
      <c r="D1300" s="42" t="s">
        <v>537</v>
      </c>
      <c r="E1300" s="44">
        <v>0.12950645</v>
      </c>
      <c r="F1300" s="45">
        <v>22.95</v>
      </c>
      <c r="G1300" s="49">
        <f>TRUNC(TRUNC(E1300,8)*F1300,2)</f>
        <v>2.97</v>
      </c>
    </row>
    <row r="1301" spans="1:7" ht="21" customHeight="1" x14ac:dyDescent="0.25">
      <c r="A1301" s="42" t="s">
        <v>881</v>
      </c>
      <c r="B1301" s="43" t="s">
        <v>882</v>
      </c>
      <c r="C1301" s="42" t="s">
        <v>39</v>
      </c>
      <c r="D1301" s="42" t="s">
        <v>537</v>
      </c>
      <c r="E1301" s="44">
        <v>0.12994217</v>
      </c>
      <c r="F1301" s="45">
        <v>27.24</v>
      </c>
      <c r="G1301" s="49">
        <f>TRUNC(TRUNC(E1301,8)*F1301,2)</f>
        <v>3.53</v>
      </c>
    </row>
    <row r="1302" spans="1:7" ht="18" customHeight="1" x14ac:dyDescent="0.25">
      <c r="A1302" s="28"/>
      <c r="B1302" s="28"/>
      <c r="C1302" s="28"/>
      <c r="D1302" s="28"/>
      <c r="E1302" s="83" t="s">
        <v>541</v>
      </c>
      <c r="F1302" s="83"/>
      <c r="G1302" s="50">
        <f>SUM(G1300:G1301)</f>
        <v>6.5</v>
      </c>
    </row>
    <row r="1303" spans="1:7" ht="15" customHeight="1" x14ac:dyDescent="0.25">
      <c r="A1303" s="28"/>
      <c r="B1303" s="28"/>
      <c r="C1303" s="28"/>
      <c r="D1303" s="28"/>
      <c r="E1303" s="78" t="s">
        <v>529</v>
      </c>
      <c r="F1303" s="78"/>
      <c r="G1303" s="51">
        <f>ROUND(SUM(G1298,G1302),2)</f>
        <v>21.45</v>
      </c>
    </row>
    <row r="1304" spans="1:7" ht="15" customHeight="1" x14ac:dyDescent="0.25">
      <c r="A1304" s="28"/>
      <c r="B1304" s="28"/>
      <c r="C1304" s="28"/>
      <c r="D1304" s="28"/>
      <c r="E1304" s="78" t="s">
        <v>530</v>
      </c>
      <c r="F1304" s="78"/>
      <c r="G1304" s="51">
        <f>ROUND(SUM(G1298,G1302),2)</f>
        <v>21.45</v>
      </c>
    </row>
    <row r="1305" spans="1:7" ht="15" customHeight="1" x14ac:dyDescent="0.25">
      <c r="A1305" s="28"/>
      <c r="B1305" s="28"/>
      <c r="C1305" s="28"/>
      <c r="D1305" s="28"/>
      <c r="E1305" s="78" t="s">
        <v>531</v>
      </c>
      <c r="F1305" s="78"/>
      <c r="G1305" s="51">
        <f>ROUND(G1303*(1+(29.84/100)),2)</f>
        <v>27.85</v>
      </c>
    </row>
    <row r="1306" spans="1:7" ht="15" customHeight="1" x14ac:dyDescent="0.25">
      <c r="A1306" s="28"/>
      <c r="B1306" s="28"/>
      <c r="C1306" s="28"/>
      <c r="D1306" s="28"/>
      <c r="E1306" s="78" t="s">
        <v>542</v>
      </c>
      <c r="F1306" s="78"/>
      <c r="G1306" s="51">
        <v>20</v>
      </c>
    </row>
    <row r="1307" spans="1:7" ht="9.9499999999999993" customHeight="1" x14ac:dyDescent="0.25">
      <c r="A1307" s="28"/>
      <c r="B1307" s="28"/>
      <c r="C1307" s="28"/>
      <c r="D1307" s="28"/>
      <c r="E1307" s="84"/>
      <c r="F1307" s="84"/>
      <c r="G1307" s="84"/>
    </row>
    <row r="1308" spans="1:7" ht="20.100000000000001" customHeight="1" x14ac:dyDescent="0.25">
      <c r="A1308" s="85" t="s">
        <v>973</v>
      </c>
      <c r="B1308" s="85"/>
      <c r="C1308" s="85"/>
      <c r="D1308" s="85"/>
      <c r="E1308" s="85"/>
      <c r="F1308" s="85"/>
      <c r="G1308" s="85"/>
    </row>
    <row r="1309" spans="1:7" ht="15" customHeight="1" x14ac:dyDescent="0.25">
      <c r="A1309" s="82" t="s">
        <v>513</v>
      </c>
      <c r="B1309" s="82"/>
      <c r="C1309" s="47" t="s">
        <v>3</v>
      </c>
      <c r="D1309" s="47" t="s">
        <v>4</v>
      </c>
      <c r="E1309" s="47" t="s">
        <v>514</v>
      </c>
      <c r="F1309" s="47" t="s">
        <v>515</v>
      </c>
      <c r="G1309" s="48" t="s">
        <v>516</v>
      </c>
    </row>
    <row r="1310" spans="1:7" ht="21" customHeight="1" x14ac:dyDescent="0.25">
      <c r="A1310" s="42" t="s">
        <v>974</v>
      </c>
      <c r="B1310" s="43" t="s">
        <v>975</v>
      </c>
      <c r="C1310" s="42" t="s">
        <v>39</v>
      </c>
      <c r="D1310" s="42" t="s">
        <v>22</v>
      </c>
      <c r="E1310" s="44">
        <v>2</v>
      </c>
      <c r="F1310" s="45">
        <v>3.8</v>
      </c>
      <c r="G1310" s="49">
        <f>TRUNC(TRUNC(E1310,8)*F1310,2)</f>
        <v>7.6</v>
      </c>
    </row>
    <row r="1311" spans="1:7" ht="21" customHeight="1" x14ac:dyDescent="0.25">
      <c r="A1311" s="42" t="s">
        <v>976</v>
      </c>
      <c r="B1311" s="43" t="s">
        <v>977</v>
      </c>
      <c r="C1311" s="42" t="s">
        <v>39</v>
      </c>
      <c r="D1311" s="42" t="s">
        <v>22</v>
      </c>
      <c r="E1311" s="44">
        <v>1</v>
      </c>
      <c r="F1311" s="45">
        <v>8.02</v>
      </c>
      <c r="G1311" s="49">
        <f>TRUNC(TRUNC(E1311,8)*F1311,2)</f>
        <v>8.02</v>
      </c>
    </row>
    <row r="1312" spans="1:7" ht="29.1" customHeight="1" x14ac:dyDescent="0.25">
      <c r="A1312" s="42" t="s">
        <v>966</v>
      </c>
      <c r="B1312" s="43" t="s">
        <v>967</v>
      </c>
      <c r="C1312" s="42" t="s">
        <v>39</v>
      </c>
      <c r="D1312" s="42" t="s">
        <v>22</v>
      </c>
      <c r="E1312" s="44">
        <v>0.115</v>
      </c>
      <c r="F1312" s="45">
        <v>22.41</v>
      </c>
      <c r="G1312" s="49">
        <f>TRUNC(TRUNC(E1312,8)*F1312,2)</f>
        <v>2.57</v>
      </c>
    </row>
    <row r="1313" spans="1:7" ht="15" customHeight="1" x14ac:dyDescent="0.25">
      <c r="A1313" s="28"/>
      <c r="B1313" s="28"/>
      <c r="C1313" s="28"/>
      <c r="D1313" s="28"/>
      <c r="E1313" s="83" t="s">
        <v>528</v>
      </c>
      <c r="F1313" s="83"/>
      <c r="G1313" s="50">
        <f>SUM(G1310:G1312)</f>
        <v>18.189999999999998</v>
      </c>
    </row>
    <row r="1314" spans="1:7" ht="15" customHeight="1" x14ac:dyDescent="0.25">
      <c r="A1314" s="82" t="s">
        <v>534</v>
      </c>
      <c r="B1314" s="82"/>
      <c r="C1314" s="47" t="s">
        <v>3</v>
      </c>
      <c r="D1314" s="47" t="s">
        <v>4</v>
      </c>
      <c r="E1314" s="47" t="s">
        <v>514</v>
      </c>
      <c r="F1314" s="47" t="s">
        <v>515</v>
      </c>
      <c r="G1314" s="48" t="s">
        <v>516</v>
      </c>
    </row>
    <row r="1315" spans="1:7" ht="21" customHeight="1" x14ac:dyDescent="0.25">
      <c r="A1315" s="42" t="s">
        <v>879</v>
      </c>
      <c r="B1315" s="43" t="s">
        <v>880</v>
      </c>
      <c r="C1315" s="42" t="s">
        <v>39</v>
      </c>
      <c r="D1315" s="42" t="s">
        <v>537</v>
      </c>
      <c r="E1315" s="44">
        <v>0.15108550000000001</v>
      </c>
      <c r="F1315" s="45">
        <v>22.95</v>
      </c>
      <c r="G1315" s="49">
        <f>TRUNC(TRUNC(E1315,8)*F1315,2)</f>
        <v>3.46</v>
      </c>
    </row>
    <row r="1316" spans="1:7" ht="21" customHeight="1" x14ac:dyDescent="0.25">
      <c r="A1316" s="42" t="s">
        <v>881</v>
      </c>
      <c r="B1316" s="43" t="s">
        <v>882</v>
      </c>
      <c r="C1316" s="42" t="s">
        <v>39</v>
      </c>
      <c r="D1316" s="42" t="s">
        <v>537</v>
      </c>
      <c r="E1316" s="44">
        <v>0.15152122000000001</v>
      </c>
      <c r="F1316" s="45">
        <v>27.24</v>
      </c>
      <c r="G1316" s="49">
        <f>TRUNC(TRUNC(E1316,8)*F1316,2)</f>
        <v>4.12</v>
      </c>
    </row>
    <row r="1317" spans="1:7" ht="18" customHeight="1" x14ac:dyDescent="0.25">
      <c r="A1317" s="28"/>
      <c r="B1317" s="28"/>
      <c r="C1317" s="28"/>
      <c r="D1317" s="28"/>
      <c r="E1317" s="83" t="s">
        <v>541</v>
      </c>
      <c r="F1317" s="83"/>
      <c r="G1317" s="50">
        <f>SUM(G1315:G1316)</f>
        <v>7.58</v>
      </c>
    </row>
    <row r="1318" spans="1:7" ht="15" customHeight="1" x14ac:dyDescent="0.25">
      <c r="A1318" s="28"/>
      <c r="B1318" s="28"/>
      <c r="C1318" s="28"/>
      <c r="D1318" s="28"/>
      <c r="E1318" s="78" t="s">
        <v>529</v>
      </c>
      <c r="F1318" s="78"/>
      <c r="G1318" s="51">
        <f>ROUND(SUM(G1313,G1317),2)</f>
        <v>25.77</v>
      </c>
    </row>
    <row r="1319" spans="1:7" ht="15" customHeight="1" x14ac:dyDescent="0.25">
      <c r="A1319" s="28"/>
      <c r="B1319" s="28"/>
      <c r="C1319" s="28"/>
      <c r="D1319" s="28"/>
      <c r="E1319" s="78" t="s">
        <v>530</v>
      </c>
      <c r="F1319" s="78"/>
      <c r="G1319" s="51">
        <f>ROUND(SUM(G1313,G1317),2)</f>
        <v>25.77</v>
      </c>
    </row>
    <row r="1320" spans="1:7" ht="15" customHeight="1" x14ac:dyDescent="0.25">
      <c r="A1320" s="28"/>
      <c r="B1320" s="28"/>
      <c r="C1320" s="28"/>
      <c r="D1320" s="28"/>
      <c r="E1320" s="78" t="s">
        <v>531</v>
      </c>
      <c r="F1320" s="78"/>
      <c r="G1320" s="51">
        <f>ROUND(G1318*(1+(29.84/100)),2)</f>
        <v>33.46</v>
      </c>
    </row>
    <row r="1321" spans="1:7" ht="15" customHeight="1" x14ac:dyDescent="0.25">
      <c r="A1321" s="28"/>
      <c r="B1321" s="28"/>
      <c r="C1321" s="28"/>
      <c r="D1321" s="28"/>
      <c r="E1321" s="78" t="s">
        <v>542</v>
      </c>
      <c r="F1321" s="78"/>
      <c r="G1321" s="51">
        <v>4</v>
      </c>
    </row>
    <row r="1322" spans="1:7" ht="9.9499999999999993" customHeight="1" x14ac:dyDescent="0.25">
      <c r="A1322" s="28"/>
      <c r="B1322" s="28"/>
      <c r="C1322" s="28"/>
      <c r="D1322" s="28"/>
      <c r="E1322" s="84"/>
      <c r="F1322" s="84"/>
      <c r="G1322" s="84"/>
    </row>
    <row r="1323" spans="1:7" ht="20.100000000000001" customHeight="1" x14ac:dyDescent="0.25">
      <c r="A1323" s="85" t="s">
        <v>978</v>
      </c>
      <c r="B1323" s="85"/>
      <c r="C1323" s="85"/>
      <c r="D1323" s="85"/>
      <c r="E1323" s="85"/>
      <c r="F1323" s="85"/>
      <c r="G1323" s="85"/>
    </row>
    <row r="1324" spans="1:7" ht="15" customHeight="1" x14ac:dyDescent="0.25">
      <c r="A1324" s="82" t="s">
        <v>513</v>
      </c>
      <c r="B1324" s="82"/>
      <c r="C1324" s="47" t="s">
        <v>3</v>
      </c>
      <c r="D1324" s="47" t="s">
        <v>4</v>
      </c>
      <c r="E1324" s="47" t="s">
        <v>514</v>
      </c>
      <c r="F1324" s="47" t="s">
        <v>515</v>
      </c>
      <c r="G1324" s="48" t="s">
        <v>516</v>
      </c>
    </row>
    <row r="1325" spans="1:7" ht="15" customHeight="1" x14ac:dyDescent="0.25">
      <c r="A1325" s="42" t="s">
        <v>889</v>
      </c>
      <c r="B1325" s="43" t="s">
        <v>890</v>
      </c>
      <c r="C1325" s="42" t="s">
        <v>39</v>
      </c>
      <c r="D1325" s="42" t="s">
        <v>22</v>
      </c>
      <c r="E1325" s="44">
        <v>9.9000000000000008E-3</v>
      </c>
      <c r="F1325" s="45">
        <v>54.29</v>
      </c>
      <c r="G1325" s="49">
        <f>TRUNC(TRUNC(E1325,8)*F1325,2)</f>
        <v>0.53</v>
      </c>
    </row>
    <row r="1326" spans="1:7" ht="21" customHeight="1" x14ac:dyDescent="0.25">
      <c r="A1326" s="42" t="s">
        <v>979</v>
      </c>
      <c r="B1326" s="43" t="s">
        <v>980</v>
      </c>
      <c r="C1326" s="42" t="s">
        <v>39</v>
      </c>
      <c r="D1326" s="42" t="s">
        <v>22</v>
      </c>
      <c r="E1326" s="44">
        <v>1</v>
      </c>
      <c r="F1326" s="45">
        <v>1.85</v>
      </c>
      <c r="G1326" s="49">
        <f>TRUNC(TRUNC(E1326,8)*F1326,2)</f>
        <v>1.85</v>
      </c>
    </row>
    <row r="1327" spans="1:7" ht="15" customHeight="1" x14ac:dyDescent="0.25">
      <c r="A1327" s="42" t="s">
        <v>875</v>
      </c>
      <c r="B1327" s="43" t="s">
        <v>876</v>
      </c>
      <c r="C1327" s="42" t="s">
        <v>39</v>
      </c>
      <c r="D1327" s="42" t="s">
        <v>22</v>
      </c>
      <c r="E1327" s="44">
        <v>7.1000000000000004E-3</v>
      </c>
      <c r="F1327" s="45">
        <v>1.75</v>
      </c>
      <c r="G1327" s="49">
        <f>TRUNC(TRUNC(E1327,8)*F1327,2)</f>
        <v>0.01</v>
      </c>
    </row>
    <row r="1328" spans="1:7" ht="21" customHeight="1" x14ac:dyDescent="0.25">
      <c r="A1328" s="42" t="s">
        <v>891</v>
      </c>
      <c r="B1328" s="43" t="s">
        <v>892</v>
      </c>
      <c r="C1328" s="42" t="s">
        <v>39</v>
      </c>
      <c r="D1328" s="42" t="s">
        <v>22</v>
      </c>
      <c r="E1328" s="44">
        <v>1.4999999999999999E-2</v>
      </c>
      <c r="F1328" s="45">
        <v>61.5</v>
      </c>
      <c r="G1328" s="49">
        <f>TRUNC(TRUNC(E1328,8)*F1328,2)</f>
        <v>0.92</v>
      </c>
    </row>
    <row r="1329" spans="1:7" ht="15" customHeight="1" x14ac:dyDescent="0.25">
      <c r="A1329" s="28"/>
      <c r="B1329" s="28"/>
      <c r="C1329" s="28"/>
      <c r="D1329" s="28"/>
      <c r="E1329" s="83" t="s">
        <v>528</v>
      </c>
      <c r="F1329" s="83"/>
      <c r="G1329" s="50">
        <f>SUM(G1325:G1328)</f>
        <v>3.3099999999999996</v>
      </c>
    </row>
    <row r="1330" spans="1:7" ht="15" customHeight="1" x14ac:dyDescent="0.25">
      <c r="A1330" s="82" t="s">
        <v>534</v>
      </c>
      <c r="B1330" s="82"/>
      <c r="C1330" s="47" t="s">
        <v>3</v>
      </c>
      <c r="D1330" s="47" t="s">
        <v>4</v>
      </c>
      <c r="E1330" s="47" t="s">
        <v>514</v>
      </c>
      <c r="F1330" s="47" t="s">
        <v>515</v>
      </c>
      <c r="G1330" s="48" t="s">
        <v>516</v>
      </c>
    </row>
    <row r="1331" spans="1:7" ht="21" customHeight="1" x14ac:dyDescent="0.25">
      <c r="A1331" s="42" t="s">
        <v>879</v>
      </c>
      <c r="B1331" s="43" t="s">
        <v>880</v>
      </c>
      <c r="C1331" s="42" t="s">
        <v>39</v>
      </c>
      <c r="D1331" s="42" t="s">
        <v>537</v>
      </c>
      <c r="E1331" s="44">
        <v>9.9419850000000004E-2</v>
      </c>
      <c r="F1331" s="45">
        <v>22.95</v>
      </c>
      <c r="G1331" s="49">
        <f>TRUNC(TRUNC(E1331,8)*F1331,2)</f>
        <v>2.2799999999999998</v>
      </c>
    </row>
    <row r="1332" spans="1:7" ht="21" customHeight="1" x14ac:dyDescent="0.25">
      <c r="A1332" s="42" t="s">
        <v>881</v>
      </c>
      <c r="B1332" s="43" t="s">
        <v>882</v>
      </c>
      <c r="C1332" s="42" t="s">
        <v>39</v>
      </c>
      <c r="D1332" s="42" t="s">
        <v>537</v>
      </c>
      <c r="E1332" s="44">
        <v>9.9419850000000004E-2</v>
      </c>
      <c r="F1332" s="45">
        <v>27.24</v>
      </c>
      <c r="G1332" s="49">
        <f>TRUNC(TRUNC(E1332,8)*F1332,2)</f>
        <v>2.7</v>
      </c>
    </row>
    <row r="1333" spans="1:7" ht="18" customHeight="1" x14ac:dyDescent="0.25">
      <c r="A1333" s="28"/>
      <c r="B1333" s="28"/>
      <c r="C1333" s="28"/>
      <c r="D1333" s="28"/>
      <c r="E1333" s="83" t="s">
        <v>541</v>
      </c>
      <c r="F1333" s="83"/>
      <c r="G1333" s="50">
        <f>SUM(G1331:G1332)</f>
        <v>4.9800000000000004</v>
      </c>
    </row>
    <row r="1334" spans="1:7" ht="15" customHeight="1" x14ac:dyDescent="0.25">
      <c r="A1334" s="28"/>
      <c r="B1334" s="28"/>
      <c r="C1334" s="28"/>
      <c r="D1334" s="28"/>
      <c r="E1334" s="78" t="s">
        <v>529</v>
      </c>
      <c r="F1334" s="78"/>
      <c r="G1334" s="51">
        <f>ROUND(SUM(G1329,G1333),2)</f>
        <v>8.2899999999999991</v>
      </c>
    </row>
    <row r="1335" spans="1:7" ht="15" customHeight="1" x14ac:dyDescent="0.25">
      <c r="A1335" s="28"/>
      <c r="B1335" s="28"/>
      <c r="C1335" s="28"/>
      <c r="D1335" s="28"/>
      <c r="E1335" s="78" t="s">
        <v>530</v>
      </c>
      <c r="F1335" s="78"/>
      <c r="G1335" s="51">
        <f>ROUND(SUM(G1329,G1333),2)</f>
        <v>8.2899999999999991</v>
      </c>
    </row>
    <row r="1336" spans="1:7" ht="15" customHeight="1" x14ac:dyDescent="0.25">
      <c r="A1336" s="28"/>
      <c r="B1336" s="28"/>
      <c r="C1336" s="28"/>
      <c r="D1336" s="28"/>
      <c r="E1336" s="78" t="s">
        <v>531</v>
      </c>
      <c r="F1336" s="78"/>
      <c r="G1336" s="51">
        <f>ROUND(G1334*(1+(29.84/100)),2)</f>
        <v>10.76</v>
      </c>
    </row>
    <row r="1337" spans="1:7" ht="15" customHeight="1" x14ac:dyDescent="0.25">
      <c r="A1337" s="28"/>
      <c r="B1337" s="28"/>
      <c r="C1337" s="28"/>
      <c r="D1337" s="28"/>
      <c r="E1337" s="78" t="s">
        <v>542</v>
      </c>
      <c r="F1337" s="78"/>
      <c r="G1337" s="51">
        <v>40</v>
      </c>
    </row>
    <row r="1338" spans="1:7" ht="9.9499999999999993" customHeight="1" x14ac:dyDescent="0.25">
      <c r="A1338" s="28"/>
      <c r="B1338" s="28"/>
      <c r="C1338" s="28"/>
      <c r="D1338" s="28"/>
      <c r="E1338" s="84"/>
      <c r="F1338" s="84"/>
      <c r="G1338" s="84"/>
    </row>
    <row r="1339" spans="1:7" ht="20.100000000000001" customHeight="1" x14ac:dyDescent="0.25">
      <c r="A1339" s="85" t="s">
        <v>981</v>
      </c>
      <c r="B1339" s="85"/>
      <c r="C1339" s="85"/>
      <c r="D1339" s="85"/>
      <c r="E1339" s="85"/>
      <c r="F1339" s="85"/>
      <c r="G1339" s="85"/>
    </row>
    <row r="1340" spans="1:7" ht="15" customHeight="1" x14ac:dyDescent="0.25">
      <c r="A1340" s="82" t="s">
        <v>513</v>
      </c>
      <c r="B1340" s="82"/>
      <c r="C1340" s="47" t="s">
        <v>3</v>
      </c>
      <c r="D1340" s="47" t="s">
        <v>4</v>
      </c>
      <c r="E1340" s="47" t="s">
        <v>514</v>
      </c>
      <c r="F1340" s="47" t="s">
        <v>515</v>
      </c>
      <c r="G1340" s="48" t="s">
        <v>516</v>
      </c>
    </row>
    <row r="1341" spans="1:7" ht="21" customHeight="1" x14ac:dyDescent="0.25">
      <c r="A1341" s="42" t="s">
        <v>962</v>
      </c>
      <c r="B1341" s="43" t="s">
        <v>963</v>
      </c>
      <c r="C1341" s="42" t="s">
        <v>39</v>
      </c>
      <c r="D1341" s="42" t="s">
        <v>22</v>
      </c>
      <c r="E1341" s="44">
        <v>2</v>
      </c>
      <c r="F1341" s="45">
        <v>2.15</v>
      </c>
      <c r="G1341" s="49">
        <f>TRUNC(TRUNC(E1341,8)*F1341,2)</f>
        <v>4.3</v>
      </c>
    </row>
    <row r="1342" spans="1:7" ht="21" customHeight="1" x14ac:dyDescent="0.25">
      <c r="A1342" s="42" t="s">
        <v>982</v>
      </c>
      <c r="B1342" s="43" t="s">
        <v>983</v>
      </c>
      <c r="C1342" s="42" t="s">
        <v>39</v>
      </c>
      <c r="D1342" s="42" t="s">
        <v>22</v>
      </c>
      <c r="E1342" s="44">
        <v>1</v>
      </c>
      <c r="F1342" s="45">
        <v>2.68</v>
      </c>
      <c r="G1342" s="49">
        <f>TRUNC(TRUNC(E1342,8)*F1342,2)</f>
        <v>2.68</v>
      </c>
    </row>
    <row r="1343" spans="1:7" ht="29.1" customHeight="1" x14ac:dyDescent="0.25">
      <c r="A1343" s="42" t="s">
        <v>966</v>
      </c>
      <c r="B1343" s="43" t="s">
        <v>967</v>
      </c>
      <c r="C1343" s="42" t="s">
        <v>39</v>
      </c>
      <c r="D1343" s="42" t="s">
        <v>22</v>
      </c>
      <c r="E1343" s="44">
        <v>0.05</v>
      </c>
      <c r="F1343" s="45">
        <v>22.41</v>
      </c>
      <c r="G1343" s="49">
        <f>TRUNC(TRUNC(E1343,8)*F1343,2)</f>
        <v>1.1200000000000001</v>
      </c>
    </row>
    <row r="1344" spans="1:7" ht="15" customHeight="1" x14ac:dyDescent="0.25">
      <c r="A1344" s="28"/>
      <c r="B1344" s="28"/>
      <c r="C1344" s="28"/>
      <c r="D1344" s="28"/>
      <c r="E1344" s="83" t="s">
        <v>528</v>
      </c>
      <c r="F1344" s="83"/>
      <c r="G1344" s="50">
        <f>SUM(G1341:G1343)</f>
        <v>8.1000000000000014</v>
      </c>
    </row>
    <row r="1345" spans="1:7" ht="15" customHeight="1" x14ac:dyDescent="0.25">
      <c r="A1345" s="82" t="s">
        <v>534</v>
      </c>
      <c r="B1345" s="82"/>
      <c r="C1345" s="47" t="s">
        <v>3</v>
      </c>
      <c r="D1345" s="47" t="s">
        <v>4</v>
      </c>
      <c r="E1345" s="47" t="s">
        <v>514</v>
      </c>
      <c r="F1345" s="47" t="s">
        <v>515</v>
      </c>
      <c r="G1345" s="48" t="s">
        <v>516</v>
      </c>
    </row>
    <row r="1346" spans="1:7" ht="21" customHeight="1" x14ac:dyDescent="0.25">
      <c r="A1346" s="42" t="s">
        <v>879</v>
      </c>
      <c r="B1346" s="43" t="s">
        <v>880</v>
      </c>
      <c r="C1346" s="42" t="s">
        <v>39</v>
      </c>
      <c r="D1346" s="42" t="s">
        <v>537</v>
      </c>
      <c r="E1346" s="44">
        <v>0.10778959</v>
      </c>
      <c r="F1346" s="45">
        <v>22.95</v>
      </c>
      <c r="G1346" s="49">
        <f>TRUNC(TRUNC(E1346,8)*F1346,2)</f>
        <v>2.4700000000000002</v>
      </c>
    </row>
    <row r="1347" spans="1:7" ht="21" customHeight="1" x14ac:dyDescent="0.25">
      <c r="A1347" s="42" t="s">
        <v>881</v>
      </c>
      <c r="B1347" s="43" t="s">
        <v>882</v>
      </c>
      <c r="C1347" s="42" t="s">
        <v>39</v>
      </c>
      <c r="D1347" s="42" t="s">
        <v>537</v>
      </c>
      <c r="E1347" s="44">
        <v>0.10822531000000001</v>
      </c>
      <c r="F1347" s="45">
        <v>27.24</v>
      </c>
      <c r="G1347" s="49">
        <f>TRUNC(TRUNC(E1347,8)*F1347,2)</f>
        <v>2.94</v>
      </c>
    </row>
    <row r="1348" spans="1:7" ht="18" customHeight="1" x14ac:dyDescent="0.25">
      <c r="A1348" s="28"/>
      <c r="B1348" s="28"/>
      <c r="C1348" s="28"/>
      <c r="D1348" s="28"/>
      <c r="E1348" s="83" t="s">
        <v>541</v>
      </c>
      <c r="F1348" s="83"/>
      <c r="G1348" s="50">
        <f>SUM(G1346:G1347)</f>
        <v>5.41</v>
      </c>
    </row>
    <row r="1349" spans="1:7" ht="15" customHeight="1" x14ac:dyDescent="0.25">
      <c r="A1349" s="28"/>
      <c r="B1349" s="28"/>
      <c r="C1349" s="28"/>
      <c r="D1349" s="28"/>
      <c r="E1349" s="78" t="s">
        <v>529</v>
      </c>
      <c r="F1349" s="78"/>
      <c r="G1349" s="51">
        <f>ROUND(SUM(G1344,G1348),2)</f>
        <v>13.51</v>
      </c>
    </row>
    <row r="1350" spans="1:7" ht="15" customHeight="1" x14ac:dyDescent="0.25">
      <c r="A1350" s="28"/>
      <c r="B1350" s="28"/>
      <c r="C1350" s="28"/>
      <c r="D1350" s="28"/>
      <c r="E1350" s="78" t="s">
        <v>530</v>
      </c>
      <c r="F1350" s="78"/>
      <c r="G1350" s="51">
        <f>ROUND(SUM(G1344,G1348),2)</f>
        <v>13.51</v>
      </c>
    </row>
    <row r="1351" spans="1:7" ht="15" customHeight="1" x14ac:dyDescent="0.25">
      <c r="A1351" s="28"/>
      <c r="B1351" s="28"/>
      <c r="C1351" s="28"/>
      <c r="D1351" s="28"/>
      <c r="E1351" s="78" t="s">
        <v>531</v>
      </c>
      <c r="F1351" s="78"/>
      <c r="G1351" s="51">
        <f>ROUND(G1349*(1+(29.84/100)),2)</f>
        <v>17.54</v>
      </c>
    </row>
    <row r="1352" spans="1:7" ht="15" customHeight="1" x14ac:dyDescent="0.25">
      <c r="A1352" s="28"/>
      <c r="B1352" s="28"/>
      <c r="C1352" s="28"/>
      <c r="D1352" s="28"/>
      <c r="E1352" s="78" t="s">
        <v>542</v>
      </c>
      <c r="F1352" s="78"/>
      <c r="G1352" s="51">
        <v>20</v>
      </c>
    </row>
    <row r="1353" spans="1:7" ht="9.9499999999999993" customHeight="1" x14ac:dyDescent="0.25">
      <c r="A1353" s="28"/>
      <c r="B1353" s="28"/>
      <c r="C1353" s="28"/>
      <c r="D1353" s="28"/>
      <c r="E1353" s="84"/>
      <c r="F1353" s="84"/>
      <c r="G1353" s="84"/>
    </row>
    <row r="1354" spans="1:7" ht="20.100000000000001" customHeight="1" x14ac:dyDescent="0.25">
      <c r="A1354" s="85" t="s">
        <v>984</v>
      </c>
      <c r="B1354" s="85"/>
      <c r="C1354" s="85"/>
      <c r="D1354" s="85"/>
      <c r="E1354" s="85"/>
      <c r="F1354" s="85"/>
      <c r="G1354" s="85"/>
    </row>
    <row r="1355" spans="1:7" ht="15" customHeight="1" x14ac:dyDescent="0.25">
      <c r="A1355" s="82" t="s">
        <v>513</v>
      </c>
      <c r="B1355" s="82"/>
      <c r="C1355" s="47" t="s">
        <v>3</v>
      </c>
      <c r="D1355" s="47" t="s">
        <v>4</v>
      </c>
      <c r="E1355" s="47" t="s">
        <v>514</v>
      </c>
      <c r="F1355" s="47" t="s">
        <v>515</v>
      </c>
      <c r="G1355" s="48" t="s">
        <v>516</v>
      </c>
    </row>
    <row r="1356" spans="1:7" ht="21" customHeight="1" x14ac:dyDescent="0.25">
      <c r="A1356" s="42" t="s">
        <v>974</v>
      </c>
      <c r="B1356" s="43" t="s">
        <v>975</v>
      </c>
      <c r="C1356" s="42" t="s">
        <v>39</v>
      </c>
      <c r="D1356" s="42" t="s">
        <v>22</v>
      </c>
      <c r="E1356" s="44">
        <v>2</v>
      </c>
      <c r="F1356" s="45">
        <v>3.8</v>
      </c>
      <c r="G1356" s="49">
        <f>TRUNC(TRUNC(E1356,8)*F1356,2)</f>
        <v>7.6</v>
      </c>
    </row>
    <row r="1357" spans="1:7" ht="21" customHeight="1" x14ac:dyDescent="0.25">
      <c r="A1357" s="42" t="s">
        <v>985</v>
      </c>
      <c r="B1357" s="43" t="s">
        <v>986</v>
      </c>
      <c r="C1357" s="42" t="s">
        <v>39</v>
      </c>
      <c r="D1357" s="42" t="s">
        <v>22</v>
      </c>
      <c r="E1357" s="44">
        <v>1</v>
      </c>
      <c r="F1357" s="45">
        <v>7.28</v>
      </c>
      <c r="G1357" s="49">
        <f>TRUNC(TRUNC(E1357,8)*F1357,2)</f>
        <v>7.28</v>
      </c>
    </row>
    <row r="1358" spans="1:7" ht="29.1" customHeight="1" x14ac:dyDescent="0.25">
      <c r="A1358" s="42" t="s">
        <v>966</v>
      </c>
      <c r="B1358" s="43" t="s">
        <v>967</v>
      </c>
      <c r="C1358" s="42" t="s">
        <v>39</v>
      </c>
      <c r="D1358" s="42" t="s">
        <v>22</v>
      </c>
      <c r="E1358" s="44">
        <v>0.115</v>
      </c>
      <c r="F1358" s="45">
        <v>22.41</v>
      </c>
      <c r="G1358" s="49">
        <f>TRUNC(TRUNC(E1358,8)*F1358,2)</f>
        <v>2.57</v>
      </c>
    </row>
    <row r="1359" spans="1:7" ht="15" customHeight="1" x14ac:dyDescent="0.25">
      <c r="A1359" s="28"/>
      <c r="B1359" s="28"/>
      <c r="C1359" s="28"/>
      <c r="D1359" s="28"/>
      <c r="E1359" s="83" t="s">
        <v>528</v>
      </c>
      <c r="F1359" s="83"/>
      <c r="G1359" s="50">
        <f>SUM(G1356:G1358)</f>
        <v>17.45</v>
      </c>
    </row>
    <row r="1360" spans="1:7" ht="15" customHeight="1" x14ac:dyDescent="0.25">
      <c r="A1360" s="82" t="s">
        <v>534</v>
      </c>
      <c r="B1360" s="82"/>
      <c r="C1360" s="47" t="s">
        <v>3</v>
      </c>
      <c r="D1360" s="47" t="s">
        <v>4</v>
      </c>
      <c r="E1360" s="47" t="s">
        <v>514</v>
      </c>
      <c r="F1360" s="47" t="s">
        <v>515</v>
      </c>
      <c r="G1360" s="48" t="s">
        <v>516</v>
      </c>
    </row>
    <row r="1361" spans="1:7" ht="21" customHeight="1" x14ac:dyDescent="0.25">
      <c r="A1361" s="42" t="s">
        <v>879</v>
      </c>
      <c r="B1361" s="43" t="s">
        <v>880</v>
      </c>
      <c r="C1361" s="42" t="s">
        <v>39</v>
      </c>
      <c r="D1361" s="42" t="s">
        <v>537</v>
      </c>
      <c r="E1361" s="44">
        <v>0.15109144999999999</v>
      </c>
      <c r="F1361" s="45">
        <v>22.95</v>
      </c>
      <c r="G1361" s="49">
        <f>TRUNC(TRUNC(E1361,8)*F1361,2)</f>
        <v>3.46</v>
      </c>
    </row>
    <row r="1362" spans="1:7" ht="21" customHeight="1" x14ac:dyDescent="0.25">
      <c r="A1362" s="42" t="s">
        <v>881</v>
      </c>
      <c r="B1362" s="43" t="s">
        <v>882</v>
      </c>
      <c r="C1362" s="42" t="s">
        <v>39</v>
      </c>
      <c r="D1362" s="42" t="s">
        <v>537</v>
      </c>
      <c r="E1362" s="44">
        <v>0.15159579000000001</v>
      </c>
      <c r="F1362" s="45">
        <v>27.24</v>
      </c>
      <c r="G1362" s="49">
        <f>TRUNC(TRUNC(E1362,8)*F1362,2)</f>
        <v>4.12</v>
      </c>
    </row>
    <row r="1363" spans="1:7" ht="18" customHeight="1" x14ac:dyDescent="0.25">
      <c r="A1363" s="28"/>
      <c r="B1363" s="28"/>
      <c r="C1363" s="28"/>
      <c r="D1363" s="28"/>
      <c r="E1363" s="83" t="s">
        <v>541</v>
      </c>
      <c r="F1363" s="83"/>
      <c r="G1363" s="50">
        <f>SUM(G1361:G1362)</f>
        <v>7.58</v>
      </c>
    </row>
    <row r="1364" spans="1:7" ht="15" customHeight="1" x14ac:dyDescent="0.25">
      <c r="A1364" s="28"/>
      <c r="B1364" s="28"/>
      <c r="C1364" s="28"/>
      <c r="D1364" s="28"/>
      <c r="E1364" s="78" t="s">
        <v>529</v>
      </c>
      <c r="F1364" s="78"/>
      <c r="G1364" s="51">
        <f>ROUND(SUM(G1359,G1363),2)</f>
        <v>25.03</v>
      </c>
    </row>
    <row r="1365" spans="1:7" ht="15" customHeight="1" x14ac:dyDescent="0.25">
      <c r="A1365" s="28"/>
      <c r="B1365" s="28"/>
      <c r="C1365" s="28"/>
      <c r="D1365" s="28"/>
      <c r="E1365" s="78" t="s">
        <v>530</v>
      </c>
      <c r="F1365" s="78"/>
      <c r="G1365" s="51">
        <f>ROUND(SUM(G1359,G1363),2)</f>
        <v>25.03</v>
      </c>
    </row>
    <row r="1366" spans="1:7" ht="15" customHeight="1" x14ac:dyDescent="0.25">
      <c r="A1366" s="28"/>
      <c r="B1366" s="28"/>
      <c r="C1366" s="28"/>
      <c r="D1366" s="28"/>
      <c r="E1366" s="78" t="s">
        <v>531</v>
      </c>
      <c r="F1366" s="78"/>
      <c r="G1366" s="51">
        <f>ROUND(G1364*(1+(29.84/100)),2)</f>
        <v>32.5</v>
      </c>
    </row>
    <row r="1367" spans="1:7" ht="15" customHeight="1" x14ac:dyDescent="0.25">
      <c r="A1367" s="28"/>
      <c r="B1367" s="28"/>
      <c r="C1367" s="28"/>
      <c r="D1367" s="28"/>
      <c r="E1367" s="78" t="s">
        <v>542</v>
      </c>
      <c r="F1367" s="78"/>
      <c r="G1367" s="51">
        <v>12</v>
      </c>
    </row>
    <row r="1368" spans="1:7" ht="9.9499999999999993" customHeight="1" x14ac:dyDescent="0.25">
      <c r="A1368" s="28"/>
      <c r="B1368" s="28"/>
      <c r="C1368" s="28"/>
      <c r="D1368" s="28"/>
      <c r="E1368" s="84"/>
      <c r="F1368" s="84"/>
      <c r="G1368" s="84"/>
    </row>
    <row r="1369" spans="1:7" ht="20.100000000000001" customHeight="1" x14ac:dyDescent="0.25">
      <c r="A1369" s="85" t="s">
        <v>987</v>
      </c>
      <c r="B1369" s="85"/>
      <c r="C1369" s="85"/>
      <c r="D1369" s="85"/>
      <c r="E1369" s="85"/>
      <c r="F1369" s="85"/>
      <c r="G1369" s="85"/>
    </row>
    <row r="1370" spans="1:7" ht="15" customHeight="1" x14ac:dyDescent="0.25">
      <c r="A1370" s="82" t="s">
        <v>513</v>
      </c>
      <c r="B1370" s="82"/>
      <c r="C1370" s="47" t="s">
        <v>3</v>
      </c>
      <c r="D1370" s="47" t="s">
        <v>4</v>
      </c>
      <c r="E1370" s="47" t="s">
        <v>514</v>
      </c>
      <c r="F1370" s="47" t="s">
        <v>515</v>
      </c>
      <c r="G1370" s="48" t="s">
        <v>516</v>
      </c>
    </row>
    <row r="1371" spans="1:7" ht="21" customHeight="1" x14ac:dyDescent="0.25">
      <c r="A1371" s="42" t="s">
        <v>974</v>
      </c>
      <c r="B1371" s="43" t="s">
        <v>975</v>
      </c>
      <c r="C1371" s="42" t="s">
        <v>39</v>
      </c>
      <c r="D1371" s="42" t="s">
        <v>22</v>
      </c>
      <c r="E1371" s="44">
        <v>2</v>
      </c>
      <c r="F1371" s="45">
        <v>3.8</v>
      </c>
      <c r="G1371" s="49">
        <f>TRUNC(TRUNC(E1371,8)*F1371,2)</f>
        <v>7.6</v>
      </c>
    </row>
    <row r="1372" spans="1:7" ht="21" customHeight="1" x14ac:dyDescent="0.25">
      <c r="A1372" s="42" t="s">
        <v>969</v>
      </c>
      <c r="B1372" s="43" t="s">
        <v>970</v>
      </c>
      <c r="C1372" s="42" t="s">
        <v>39</v>
      </c>
      <c r="D1372" s="42" t="s">
        <v>22</v>
      </c>
      <c r="E1372" s="44">
        <v>1</v>
      </c>
      <c r="F1372" s="45">
        <v>3.16</v>
      </c>
      <c r="G1372" s="49">
        <f>TRUNC(TRUNC(E1372,8)*F1372,2)</f>
        <v>3.16</v>
      </c>
    </row>
    <row r="1373" spans="1:7" ht="21" customHeight="1" x14ac:dyDescent="0.25">
      <c r="A1373" s="42" t="s">
        <v>988</v>
      </c>
      <c r="B1373" s="43" t="s">
        <v>989</v>
      </c>
      <c r="C1373" s="42" t="s">
        <v>39</v>
      </c>
      <c r="D1373" s="42" t="s">
        <v>22</v>
      </c>
      <c r="E1373" s="44">
        <v>1</v>
      </c>
      <c r="F1373" s="45">
        <v>19.46</v>
      </c>
      <c r="G1373" s="49">
        <f>TRUNC(TRUNC(E1373,8)*F1373,2)</f>
        <v>19.46</v>
      </c>
    </row>
    <row r="1374" spans="1:7" ht="29.1" customHeight="1" x14ac:dyDescent="0.25">
      <c r="A1374" s="42" t="s">
        <v>966</v>
      </c>
      <c r="B1374" s="43" t="s">
        <v>967</v>
      </c>
      <c r="C1374" s="42" t="s">
        <v>39</v>
      </c>
      <c r="D1374" s="42" t="s">
        <v>22</v>
      </c>
      <c r="E1374" s="44">
        <v>0.1525</v>
      </c>
      <c r="F1374" s="45">
        <v>22.41</v>
      </c>
      <c r="G1374" s="49">
        <f>TRUNC(TRUNC(E1374,8)*F1374,2)</f>
        <v>3.41</v>
      </c>
    </row>
    <row r="1375" spans="1:7" ht="15" customHeight="1" x14ac:dyDescent="0.25">
      <c r="A1375" s="28"/>
      <c r="B1375" s="28"/>
      <c r="C1375" s="28"/>
      <c r="D1375" s="28"/>
      <c r="E1375" s="83" t="s">
        <v>528</v>
      </c>
      <c r="F1375" s="83"/>
      <c r="G1375" s="50">
        <f>SUM(G1371:G1374)</f>
        <v>33.629999999999995</v>
      </c>
    </row>
    <row r="1376" spans="1:7" ht="15" customHeight="1" x14ac:dyDescent="0.25">
      <c r="A1376" s="82" t="s">
        <v>534</v>
      </c>
      <c r="B1376" s="82"/>
      <c r="C1376" s="47" t="s">
        <v>3</v>
      </c>
      <c r="D1376" s="47" t="s">
        <v>4</v>
      </c>
      <c r="E1376" s="47" t="s">
        <v>514</v>
      </c>
      <c r="F1376" s="47" t="s">
        <v>515</v>
      </c>
      <c r="G1376" s="48" t="s">
        <v>516</v>
      </c>
    </row>
    <row r="1377" spans="1:7" ht="21" customHeight="1" x14ac:dyDescent="0.25">
      <c r="A1377" s="42" t="s">
        <v>879</v>
      </c>
      <c r="B1377" s="43" t="s">
        <v>880</v>
      </c>
      <c r="C1377" s="42" t="s">
        <v>39</v>
      </c>
      <c r="D1377" s="42" t="s">
        <v>537</v>
      </c>
      <c r="E1377" s="44">
        <v>0.19546382000000001</v>
      </c>
      <c r="F1377" s="45">
        <v>22.95</v>
      </c>
      <c r="G1377" s="49">
        <f>TRUNC(TRUNC(E1377,8)*F1377,2)</f>
        <v>4.4800000000000004</v>
      </c>
    </row>
    <row r="1378" spans="1:7" ht="21" customHeight="1" x14ac:dyDescent="0.25">
      <c r="A1378" s="42" t="s">
        <v>881</v>
      </c>
      <c r="B1378" s="43" t="s">
        <v>882</v>
      </c>
      <c r="C1378" s="42" t="s">
        <v>39</v>
      </c>
      <c r="D1378" s="42" t="s">
        <v>537</v>
      </c>
      <c r="E1378" s="44">
        <v>0.19560105999999999</v>
      </c>
      <c r="F1378" s="45">
        <v>27.24</v>
      </c>
      <c r="G1378" s="49">
        <f>TRUNC(TRUNC(E1378,8)*F1378,2)</f>
        <v>5.32</v>
      </c>
    </row>
    <row r="1379" spans="1:7" ht="18" customHeight="1" x14ac:dyDescent="0.25">
      <c r="A1379" s="28"/>
      <c r="B1379" s="28"/>
      <c r="C1379" s="28"/>
      <c r="D1379" s="28"/>
      <c r="E1379" s="83" t="s">
        <v>541</v>
      </c>
      <c r="F1379" s="83"/>
      <c r="G1379" s="50">
        <f>SUM(G1377:G1378)</f>
        <v>9.8000000000000007</v>
      </c>
    </row>
    <row r="1380" spans="1:7" ht="15" customHeight="1" x14ac:dyDescent="0.25">
      <c r="A1380" s="28"/>
      <c r="B1380" s="28"/>
      <c r="C1380" s="28"/>
      <c r="D1380" s="28"/>
      <c r="E1380" s="78" t="s">
        <v>529</v>
      </c>
      <c r="F1380" s="78"/>
      <c r="G1380" s="51">
        <f>ROUND(SUM(G1375,G1379),2)</f>
        <v>43.43</v>
      </c>
    </row>
    <row r="1381" spans="1:7" ht="15" customHeight="1" x14ac:dyDescent="0.25">
      <c r="A1381" s="28"/>
      <c r="B1381" s="28"/>
      <c r="C1381" s="28"/>
      <c r="D1381" s="28"/>
      <c r="E1381" s="78" t="s">
        <v>530</v>
      </c>
      <c r="F1381" s="78"/>
      <c r="G1381" s="51">
        <f>ROUND(SUM(G1375,G1379),2)</f>
        <v>43.43</v>
      </c>
    </row>
    <row r="1382" spans="1:7" ht="15" customHeight="1" x14ac:dyDescent="0.25">
      <c r="A1382" s="28"/>
      <c r="B1382" s="28"/>
      <c r="C1382" s="28"/>
      <c r="D1382" s="28"/>
      <c r="E1382" s="78" t="s">
        <v>531</v>
      </c>
      <c r="F1382" s="78"/>
      <c r="G1382" s="51">
        <f>ROUND(G1380*(1+(29.84/100)),2)</f>
        <v>56.39</v>
      </c>
    </row>
    <row r="1383" spans="1:7" ht="15" customHeight="1" x14ac:dyDescent="0.25">
      <c r="A1383" s="28"/>
      <c r="B1383" s="28"/>
      <c r="C1383" s="28"/>
      <c r="D1383" s="28"/>
      <c r="E1383" s="78" t="s">
        <v>542</v>
      </c>
      <c r="F1383" s="78"/>
      <c r="G1383" s="51">
        <v>12</v>
      </c>
    </row>
    <row r="1384" spans="1:7" ht="9.9499999999999993" customHeight="1" x14ac:dyDescent="0.25">
      <c r="A1384" s="28"/>
      <c r="B1384" s="28"/>
      <c r="C1384" s="28"/>
      <c r="D1384" s="28"/>
      <c r="E1384" s="84"/>
      <c r="F1384" s="84"/>
      <c r="G1384" s="84"/>
    </row>
    <row r="1385" spans="1:7" ht="20.100000000000001" customHeight="1" x14ac:dyDescent="0.25">
      <c r="A1385" s="85" t="s">
        <v>990</v>
      </c>
      <c r="B1385" s="85"/>
      <c r="C1385" s="85"/>
      <c r="D1385" s="85"/>
      <c r="E1385" s="85"/>
      <c r="F1385" s="85"/>
      <c r="G1385" s="85"/>
    </row>
    <row r="1386" spans="1:7" ht="15" customHeight="1" x14ac:dyDescent="0.25">
      <c r="A1386" s="82" t="s">
        <v>513</v>
      </c>
      <c r="B1386" s="82"/>
      <c r="C1386" s="47" t="s">
        <v>3</v>
      </c>
      <c r="D1386" s="47" t="s">
        <v>4</v>
      </c>
      <c r="E1386" s="47" t="s">
        <v>514</v>
      </c>
      <c r="F1386" s="47" t="s">
        <v>515</v>
      </c>
      <c r="G1386" s="48" t="s">
        <v>516</v>
      </c>
    </row>
    <row r="1387" spans="1:7" ht="15" customHeight="1" x14ac:dyDescent="0.25">
      <c r="A1387" s="42" t="s">
        <v>889</v>
      </c>
      <c r="B1387" s="43" t="s">
        <v>890</v>
      </c>
      <c r="C1387" s="42" t="s">
        <v>39</v>
      </c>
      <c r="D1387" s="42" t="s">
        <v>22</v>
      </c>
      <c r="E1387" s="44">
        <v>1.4800000000000001E-2</v>
      </c>
      <c r="F1387" s="45">
        <v>54.29</v>
      </c>
      <c r="G1387" s="49">
        <f>TRUNC(TRUNC(E1387,8)*F1387,2)</f>
        <v>0.8</v>
      </c>
    </row>
    <row r="1388" spans="1:7" ht="21" customHeight="1" x14ac:dyDescent="0.25">
      <c r="A1388" s="42" t="s">
        <v>991</v>
      </c>
      <c r="B1388" s="43" t="s">
        <v>992</v>
      </c>
      <c r="C1388" s="42" t="s">
        <v>39</v>
      </c>
      <c r="D1388" s="42" t="s">
        <v>22</v>
      </c>
      <c r="E1388" s="44">
        <v>1</v>
      </c>
      <c r="F1388" s="45">
        <v>3.32</v>
      </c>
      <c r="G1388" s="49">
        <f>TRUNC(TRUNC(E1388,8)*F1388,2)</f>
        <v>3.32</v>
      </c>
    </row>
    <row r="1389" spans="1:7" ht="15" customHeight="1" x14ac:dyDescent="0.25">
      <c r="A1389" s="42" t="s">
        <v>875</v>
      </c>
      <c r="B1389" s="43" t="s">
        <v>876</v>
      </c>
      <c r="C1389" s="42" t="s">
        <v>39</v>
      </c>
      <c r="D1389" s="42" t="s">
        <v>22</v>
      </c>
      <c r="E1389" s="44">
        <v>1.0699999999999999E-2</v>
      </c>
      <c r="F1389" s="45">
        <v>1.75</v>
      </c>
      <c r="G1389" s="49">
        <f>TRUNC(TRUNC(E1389,8)*F1389,2)</f>
        <v>0.01</v>
      </c>
    </row>
    <row r="1390" spans="1:7" ht="21" customHeight="1" x14ac:dyDescent="0.25">
      <c r="A1390" s="42" t="s">
        <v>891</v>
      </c>
      <c r="B1390" s="43" t="s">
        <v>892</v>
      </c>
      <c r="C1390" s="42" t="s">
        <v>39</v>
      </c>
      <c r="D1390" s="42" t="s">
        <v>22</v>
      </c>
      <c r="E1390" s="44">
        <v>2.2499999999999999E-2</v>
      </c>
      <c r="F1390" s="45">
        <v>61.5</v>
      </c>
      <c r="G1390" s="49">
        <f>TRUNC(TRUNC(E1390,8)*F1390,2)</f>
        <v>1.38</v>
      </c>
    </row>
    <row r="1391" spans="1:7" ht="15" customHeight="1" x14ac:dyDescent="0.25">
      <c r="A1391" s="28"/>
      <c r="B1391" s="28"/>
      <c r="C1391" s="28"/>
      <c r="D1391" s="28"/>
      <c r="E1391" s="83" t="s">
        <v>528</v>
      </c>
      <c r="F1391" s="83"/>
      <c r="G1391" s="50">
        <f>SUM(G1387:G1390)</f>
        <v>5.51</v>
      </c>
    </row>
    <row r="1392" spans="1:7" ht="15" customHeight="1" x14ac:dyDescent="0.25">
      <c r="A1392" s="82" t="s">
        <v>534</v>
      </c>
      <c r="B1392" s="82"/>
      <c r="C1392" s="47" t="s">
        <v>3</v>
      </c>
      <c r="D1392" s="47" t="s">
        <v>4</v>
      </c>
      <c r="E1392" s="47" t="s">
        <v>514</v>
      </c>
      <c r="F1392" s="47" t="s">
        <v>515</v>
      </c>
      <c r="G1392" s="48" t="s">
        <v>516</v>
      </c>
    </row>
    <row r="1393" spans="1:7" ht="21" customHeight="1" x14ac:dyDescent="0.25">
      <c r="A1393" s="42" t="s">
        <v>879</v>
      </c>
      <c r="B1393" s="43" t="s">
        <v>880</v>
      </c>
      <c r="C1393" s="42" t="s">
        <v>39</v>
      </c>
      <c r="D1393" s="42" t="s">
        <v>537</v>
      </c>
      <c r="E1393" s="44">
        <v>0.13258571</v>
      </c>
      <c r="F1393" s="45">
        <v>22.95</v>
      </c>
      <c r="G1393" s="49">
        <f>TRUNC(TRUNC(E1393,8)*F1393,2)</f>
        <v>3.04</v>
      </c>
    </row>
    <row r="1394" spans="1:7" ht="21" customHeight="1" x14ac:dyDescent="0.25">
      <c r="A1394" s="42" t="s">
        <v>881</v>
      </c>
      <c r="B1394" s="43" t="s">
        <v>882</v>
      </c>
      <c r="C1394" s="42" t="s">
        <v>39</v>
      </c>
      <c r="D1394" s="42" t="s">
        <v>537</v>
      </c>
      <c r="E1394" s="44">
        <v>0.13302143</v>
      </c>
      <c r="F1394" s="45">
        <v>27.24</v>
      </c>
      <c r="G1394" s="49">
        <f>TRUNC(TRUNC(E1394,8)*F1394,2)</f>
        <v>3.62</v>
      </c>
    </row>
    <row r="1395" spans="1:7" ht="18" customHeight="1" x14ac:dyDescent="0.25">
      <c r="A1395" s="28"/>
      <c r="B1395" s="28"/>
      <c r="C1395" s="28"/>
      <c r="D1395" s="28"/>
      <c r="E1395" s="83" t="s">
        <v>541</v>
      </c>
      <c r="F1395" s="83"/>
      <c r="G1395" s="50">
        <f>SUM(G1393:G1394)</f>
        <v>6.66</v>
      </c>
    </row>
    <row r="1396" spans="1:7" ht="15" customHeight="1" x14ac:dyDescent="0.25">
      <c r="A1396" s="28"/>
      <c r="B1396" s="28"/>
      <c r="C1396" s="28"/>
      <c r="D1396" s="28"/>
      <c r="E1396" s="78" t="s">
        <v>529</v>
      </c>
      <c r="F1396" s="78"/>
      <c r="G1396" s="51">
        <f>ROUND(SUM(G1391,G1395),2)</f>
        <v>12.17</v>
      </c>
    </row>
    <row r="1397" spans="1:7" ht="15" customHeight="1" x14ac:dyDescent="0.25">
      <c r="A1397" s="28"/>
      <c r="B1397" s="28"/>
      <c r="C1397" s="28"/>
      <c r="D1397" s="28"/>
      <c r="E1397" s="78" t="s">
        <v>530</v>
      </c>
      <c r="F1397" s="78"/>
      <c r="G1397" s="51">
        <f>ROUND(SUM(G1391,G1395),2)</f>
        <v>12.17</v>
      </c>
    </row>
    <row r="1398" spans="1:7" ht="15" customHeight="1" x14ac:dyDescent="0.25">
      <c r="A1398" s="28"/>
      <c r="B1398" s="28"/>
      <c r="C1398" s="28"/>
      <c r="D1398" s="28"/>
      <c r="E1398" s="78" t="s">
        <v>531</v>
      </c>
      <c r="F1398" s="78"/>
      <c r="G1398" s="51">
        <f>ROUND(G1396*(1+(29.84/100)),2)</f>
        <v>15.8</v>
      </c>
    </row>
    <row r="1399" spans="1:7" ht="15" customHeight="1" x14ac:dyDescent="0.25">
      <c r="A1399" s="28"/>
      <c r="B1399" s="28"/>
      <c r="C1399" s="28"/>
      <c r="D1399" s="28"/>
      <c r="E1399" s="78" t="s">
        <v>542</v>
      </c>
      <c r="F1399" s="78"/>
      <c r="G1399" s="51">
        <v>12</v>
      </c>
    </row>
    <row r="1400" spans="1:7" ht="9.9499999999999993" customHeight="1" x14ac:dyDescent="0.25">
      <c r="A1400" s="28"/>
      <c r="B1400" s="28"/>
      <c r="C1400" s="28"/>
      <c r="D1400" s="28"/>
      <c r="E1400" s="84"/>
      <c r="F1400" s="84"/>
      <c r="G1400" s="84"/>
    </row>
    <row r="1401" spans="1:7" ht="20.100000000000001" customHeight="1" x14ac:dyDescent="0.25">
      <c r="A1401" s="85" t="s">
        <v>993</v>
      </c>
      <c r="B1401" s="85"/>
      <c r="C1401" s="85"/>
      <c r="D1401" s="85"/>
      <c r="E1401" s="85"/>
      <c r="F1401" s="85"/>
      <c r="G1401" s="85"/>
    </row>
    <row r="1402" spans="1:7" ht="15" customHeight="1" x14ac:dyDescent="0.25">
      <c r="A1402" s="82" t="s">
        <v>513</v>
      </c>
      <c r="B1402" s="82"/>
      <c r="C1402" s="47" t="s">
        <v>3</v>
      </c>
      <c r="D1402" s="47" t="s">
        <v>4</v>
      </c>
      <c r="E1402" s="47" t="s">
        <v>514</v>
      </c>
      <c r="F1402" s="47" t="s">
        <v>515</v>
      </c>
      <c r="G1402" s="48" t="s">
        <v>516</v>
      </c>
    </row>
    <row r="1403" spans="1:7" ht="21" customHeight="1" x14ac:dyDescent="0.25">
      <c r="A1403" s="42" t="s">
        <v>974</v>
      </c>
      <c r="B1403" s="43" t="s">
        <v>975</v>
      </c>
      <c r="C1403" s="42" t="s">
        <v>39</v>
      </c>
      <c r="D1403" s="42" t="s">
        <v>22</v>
      </c>
      <c r="E1403" s="44">
        <v>3</v>
      </c>
      <c r="F1403" s="45">
        <v>3.8</v>
      </c>
      <c r="G1403" s="49">
        <f>TRUNC(TRUNC(E1403,8)*F1403,2)</f>
        <v>11.4</v>
      </c>
    </row>
    <row r="1404" spans="1:7" ht="21" customHeight="1" x14ac:dyDescent="0.25">
      <c r="A1404" s="42" t="s">
        <v>994</v>
      </c>
      <c r="B1404" s="43" t="s">
        <v>995</v>
      </c>
      <c r="C1404" s="42" t="s">
        <v>39</v>
      </c>
      <c r="D1404" s="42" t="s">
        <v>22</v>
      </c>
      <c r="E1404" s="44">
        <v>1</v>
      </c>
      <c r="F1404" s="45">
        <v>21.07</v>
      </c>
      <c r="G1404" s="49">
        <f>TRUNC(TRUNC(E1404,8)*F1404,2)</f>
        <v>21.07</v>
      </c>
    </row>
    <row r="1405" spans="1:7" ht="29.1" customHeight="1" x14ac:dyDescent="0.25">
      <c r="A1405" s="42" t="s">
        <v>966</v>
      </c>
      <c r="B1405" s="43" t="s">
        <v>967</v>
      </c>
      <c r="C1405" s="42" t="s">
        <v>39</v>
      </c>
      <c r="D1405" s="42" t="s">
        <v>22</v>
      </c>
      <c r="E1405" s="44">
        <v>0.17249999999999999</v>
      </c>
      <c r="F1405" s="45">
        <v>22.41</v>
      </c>
      <c r="G1405" s="49">
        <f>TRUNC(TRUNC(E1405,8)*F1405,2)</f>
        <v>3.86</v>
      </c>
    </row>
    <row r="1406" spans="1:7" ht="15" customHeight="1" x14ac:dyDescent="0.25">
      <c r="A1406" s="28"/>
      <c r="B1406" s="28"/>
      <c r="C1406" s="28"/>
      <c r="D1406" s="28"/>
      <c r="E1406" s="83" t="s">
        <v>528</v>
      </c>
      <c r="F1406" s="83"/>
      <c r="G1406" s="50">
        <f>SUM(G1403:G1405)</f>
        <v>36.33</v>
      </c>
    </row>
    <row r="1407" spans="1:7" ht="15" customHeight="1" x14ac:dyDescent="0.25">
      <c r="A1407" s="82" t="s">
        <v>534</v>
      </c>
      <c r="B1407" s="82"/>
      <c r="C1407" s="47" t="s">
        <v>3</v>
      </c>
      <c r="D1407" s="47" t="s">
        <v>4</v>
      </c>
      <c r="E1407" s="47" t="s">
        <v>514</v>
      </c>
      <c r="F1407" s="47" t="s">
        <v>515</v>
      </c>
      <c r="G1407" s="48" t="s">
        <v>516</v>
      </c>
    </row>
    <row r="1408" spans="1:7" ht="21" customHeight="1" x14ac:dyDescent="0.25">
      <c r="A1408" s="42" t="s">
        <v>879</v>
      </c>
      <c r="B1408" s="43" t="s">
        <v>880</v>
      </c>
      <c r="C1408" s="42" t="s">
        <v>39</v>
      </c>
      <c r="D1408" s="42" t="s">
        <v>537</v>
      </c>
      <c r="E1408" s="44">
        <v>0.20172709999999999</v>
      </c>
      <c r="F1408" s="45">
        <v>22.95</v>
      </c>
      <c r="G1408" s="49">
        <f>TRUNC(TRUNC(E1408,8)*F1408,2)</f>
        <v>4.62</v>
      </c>
    </row>
    <row r="1409" spans="1:7" ht="21" customHeight="1" x14ac:dyDescent="0.25">
      <c r="A1409" s="42" t="s">
        <v>881</v>
      </c>
      <c r="B1409" s="43" t="s">
        <v>882</v>
      </c>
      <c r="C1409" s="42" t="s">
        <v>39</v>
      </c>
      <c r="D1409" s="42" t="s">
        <v>537</v>
      </c>
      <c r="E1409" s="44">
        <v>0.20179572000000001</v>
      </c>
      <c r="F1409" s="45">
        <v>27.24</v>
      </c>
      <c r="G1409" s="49">
        <f>TRUNC(TRUNC(E1409,8)*F1409,2)</f>
        <v>5.49</v>
      </c>
    </row>
    <row r="1410" spans="1:7" ht="18" customHeight="1" x14ac:dyDescent="0.25">
      <c r="A1410" s="28"/>
      <c r="B1410" s="28"/>
      <c r="C1410" s="28"/>
      <c r="D1410" s="28"/>
      <c r="E1410" s="83" t="s">
        <v>541</v>
      </c>
      <c r="F1410" s="83"/>
      <c r="G1410" s="50">
        <f>SUM(G1408:G1409)</f>
        <v>10.11</v>
      </c>
    </row>
    <row r="1411" spans="1:7" ht="15" customHeight="1" x14ac:dyDescent="0.25">
      <c r="A1411" s="28"/>
      <c r="B1411" s="28"/>
      <c r="C1411" s="28"/>
      <c r="D1411" s="28"/>
      <c r="E1411" s="78" t="s">
        <v>529</v>
      </c>
      <c r="F1411" s="78"/>
      <c r="G1411" s="51">
        <f>ROUND(SUM(G1406,G1410),2)</f>
        <v>46.44</v>
      </c>
    </row>
    <row r="1412" spans="1:7" ht="15" customHeight="1" x14ac:dyDescent="0.25">
      <c r="A1412" s="28"/>
      <c r="B1412" s="28"/>
      <c r="C1412" s="28"/>
      <c r="D1412" s="28"/>
      <c r="E1412" s="78" t="s">
        <v>530</v>
      </c>
      <c r="F1412" s="78"/>
      <c r="G1412" s="51">
        <f>ROUND(SUM(G1406,G1410),2)</f>
        <v>46.44</v>
      </c>
    </row>
    <row r="1413" spans="1:7" ht="15" customHeight="1" x14ac:dyDescent="0.25">
      <c r="A1413" s="28"/>
      <c r="B1413" s="28"/>
      <c r="C1413" s="28"/>
      <c r="D1413" s="28"/>
      <c r="E1413" s="78" t="s">
        <v>531</v>
      </c>
      <c r="F1413" s="78"/>
      <c r="G1413" s="51">
        <f>ROUND(G1411*(1+(29.84/100)),2)</f>
        <v>60.3</v>
      </c>
    </row>
    <row r="1414" spans="1:7" ht="15" customHeight="1" x14ac:dyDescent="0.25">
      <c r="A1414" s="28"/>
      <c r="B1414" s="28"/>
      <c r="C1414" s="28"/>
      <c r="D1414" s="28"/>
      <c r="E1414" s="78" t="s">
        <v>542</v>
      </c>
      <c r="F1414" s="78"/>
      <c r="G1414" s="51">
        <v>8</v>
      </c>
    </row>
    <row r="1415" spans="1:7" ht="9.9499999999999993" customHeight="1" x14ac:dyDescent="0.25">
      <c r="A1415" s="28"/>
      <c r="B1415" s="28"/>
      <c r="C1415" s="28"/>
      <c r="D1415" s="28"/>
      <c r="E1415" s="84"/>
      <c r="F1415" s="84"/>
      <c r="G1415" s="84"/>
    </row>
    <row r="1416" spans="1:7" ht="20.100000000000001" customHeight="1" x14ac:dyDescent="0.25">
      <c r="A1416" s="85" t="s">
        <v>996</v>
      </c>
      <c r="B1416" s="85"/>
      <c r="C1416" s="85"/>
      <c r="D1416" s="85"/>
      <c r="E1416" s="85"/>
      <c r="F1416" s="85"/>
      <c r="G1416" s="85"/>
    </row>
    <row r="1417" spans="1:7" ht="15" customHeight="1" x14ac:dyDescent="0.25">
      <c r="A1417" s="82" t="s">
        <v>513</v>
      </c>
      <c r="B1417" s="82"/>
      <c r="C1417" s="47" t="s">
        <v>3</v>
      </c>
      <c r="D1417" s="47" t="s">
        <v>4</v>
      </c>
      <c r="E1417" s="47" t="s">
        <v>514</v>
      </c>
      <c r="F1417" s="47" t="s">
        <v>515</v>
      </c>
      <c r="G1417" s="48" t="s">
        <v>516</v>
      </c>
    </row>
    <row r="1418" spans="1:7" ht="15" customHeight="1" x14ac:dyDescent="0.25">
      <c r="A1418" s="42" t="s">
        <v>889</v>
      </c>
      <c r="B1418" s="43" t="s">
        <v>890</v>
      </c>
      <c r="C1418" s="42" t="s">
        <v>39</v>
      </c>
      <c r="D1418" s="42" t="s">
        <v>22</v>
      </c>
      <c r="E1418" s="44">
        <v>7.3000000000000001E-3</v>
      </c>
      <c r="F1418" s="45">
        <v>54.29</v>
      </c>
      <c r="G1418" s="49">
        <f>TRUNC(TRUNC(E1418,8)*F1418,2)</f>
        <v>0.39</v>
      </c>
    </row>
    <row r="1419" spans="1:7" ht="15" customHeight="1" x14ac:dyDescent="0.25">
      <c r="A1419" s="42" t="s">
        <v>875</v>
      </c>
      <c r="B1419" s="43" t="s">
        <v>876</v>
      </c>
      <c r="C1419" s="42" t="s">
        <v>39</v>
      </c>
      <c r="D1419" s="42" t="s">
        <v>22</v>
      </c>
      <c r="E1419" s="44">
        <v>3.9E-2</v>
      </c>
      <c r="F1419" s="45">
        <v>1.75</v>
      </c>
      <c r="G1419" s="49">
        <f>TRUNC(TRUNC(E1419,8)*F1419,2)</f>
        <v>0.06</v>
      </c>
    </row>
    <row r="1420" spans="1:7" ht="21" customHeight="1" x14ac:dyDescent="0.25">
      <c r="A1420" s="42" t="s">
        <v>997</v>
      </c>
      <c r="B1420" s="43" t="s">
        <v>998</v>
      </c>
      <c r="C1420" s="42" t="s">
        <v>39</v>
      </c>
      <c r="D1420" s="42" t="s">
        <v>22</v>
      </c>
      <c r="E1420" s="44">
        <v>1</v>
      </c>
      <c r="F1420" s="45">
        <v>2.9</v>
      </c>
      <c r="G1420" s="49">
        <f>TRUNC(TRUNC(E1420,8)*F1420,2)</f>
        <v>2.9</v>
      </c>
    </row>
    <row r="1421" spans="1:7" ht="21" customHeight="1" x14ac:dyDescent="0.25">
      <c r="A1421" s="42" t="s">
        <v>891</v>
      </c>
      <c r="B1421" s="43" t="s">
        <v>892</v>
      </c>
      <c r="C1421" s="42" t="s">
        <v>39</v>
      </c>
      <c r="D1421" s="42" t="s">
        <v>22</v>
      </c>
      <c r="E1421" s="44">
        <v>1.0999999999999999E-2</v>
      </c>
      <c r="F1421" s="45">
        <v>61.5</v>
      </c>
      <c r="G1421" s="49">
        <f>TRUNC(TRUNC(E1421,8)*F1421,2)</f>
        <v>0.67</v>
      </c>
    </row>
    <row r="1422" spans="1:7" ht="15" customHeight="1" x14ac:dyDescent="0.25">
      <c r="A1422" s="28"/>
      <c r="B1422" s="28"/>
      <c r="C1422" s="28"/>
      <c r="D1422" s="28"/>
      <c r="E1422" s="83" t="s">
        <v>528</v>
      </c>
      <c r="F1422" s="83"/>
      <c r="G1422" s="50">
        <f>SUM(G1418:G1421)</f>
        <v>4.0200000000000005</v>
      </c>
    </row>
    <row r="1423" spans="1:7" ht="15" customHeight="1" x14ac:dyDescent="0.25">
      <c r="A1423" s="82" t="s">
        <v>534</v>
      </c>
      <c r="B1423" s="82"/>
      <c r="C1423" s="47" t="s">
        <v>3</v>
      </c>
      <c r="D1423" s="47" t="s">
        <v>4</v>
      </c>
      <c r="E1423" s="47" t="s">
        <v>514</v>
      </c>
      <c r="F1423" s="47" t="s">
        <v>515</v>
      </c>
      <c r="G1423" s="48" t="s">
        <v>516</v>
      </c>
    </row>
    <row r="1424" spans="1:7" ht="21" customHeight="1" x14ac:dyDescent="0.25">
      <c r="A1424" s="42" t="s">
        <v>879</v>
      </c>
      <c r="B1424" s="43" t="s">
        <v>880</v>
      </c>
      <c r="C1424" s="42" t="s">
        <v>39</v>
      </c>
      <c r="D1424" s="42" t="s">
        <v>537</v>
      </c>
      <c r="E1424" s="44">
        <v>7.2060799999999994E-2</v>
      </c>
      <c r="F1424" s="45">
        <v>22.95</v>
      </c>
      <c r="G1424" s="49">
        <f>TRUNC(TRUNC(E1424,8)*F1424,2)</f>
        <v>1.65</v>
      </c>
    </row>
    <row r="1425" spans="1:7" ht="21" customHeight="1" x14ac:dyDescent="0.25">
      <c r="A1425" s="42" t="s">
        <v>881</v>
      </c>
      <c r="B1425" s="43" t="s">
        <v>882</v>
      </c>
      <c r="C1425" s="42" t="s">
        <v>39</v>
      </c>
      <c r="D1425" s="42" t="s">
        <v>537</v>
      </c>
      <c r="E1425" s="44">
        <v>7.2496519999999995E-2</v>
      </c>
      <c r="F1425" s="45">
        <v>27.24</v>
      </c>
      <c r="G1425" s="49">
        <f>TRUNC(TRUNC(E1425,8)*F1425,2)</f>
        <v>1.97</v>
      </c>
    </row>
    <row r="1426" spans="1:7" ht="18" customHeight="1" x14ac:dyDescent="0.25">
      <c r="A1426" s="28"/>
      <c r="B1426" s="28"/>
      <c r="C1426" s="28"/>
      <c r="D1426" s="28"/>
      <c r="E1426" s="83" t="s">
        <v>541</v>
      </c>
      <c r="F1426" s="83"/>
      <c r="G1426" s="50">
        <f>SUM(G1424:G1425)</f>
        <v>3.62</v>
      </c>
    </row>
    <row r="1427" spans="1:7" ht="15" customHeight="1" x14ac:dyDescent="0.25">
      <c r="A1427" s="28"/>
      <c r="B1427" s="28"/>
      <c r="C1427" s="28"/>
      <c r="D1427" s="28"/>
      <c r="E1427" s="78" t="s">
        <v>529</v>
      </c>
      <c r="F1427" s="78"/>
      <c r="G1427" s="51">
        <f>ROUND(SUM(G1422,G1426),2)</f>
        <v>7.64</v>
      </c>
    </row>
    <row r="1428" spans="1:7" ht="15" customHeight="1" x14ac:dyDescent="0.25">
      <c r="A1428" s="28"/>
      <c r="B1428" s="28"/>
      <c r="C1428" s="28"/>
      <c r="D1428" s="28"/>
      <c r="E1428" s="78" t="s">
        <v>530</v>
      </c>
      <c r="F1428" s="78"/>
      <c r="G1428" s="51">
        <f>ROUND(SUM(G1422,G1426),2)</f>
        <v>7.64</v>
      </c>
    </row>
    <row r="1429" spans="1:7" ht="15" customHeight="1" x14ac:dyDescent="0.25">
      <c r="A1429" s="28"/>
      <c r="B1429" s="28"/>
      <c r="C1429" s="28"/>
      <c r="D1429" s="28"/>
      <c r="E1429" s="78" t="s">
        <v>531</v>
      </c>
      <c r="F1429" s="78"/>
      <c r="G1429" s="51">
        <f>ROUND(G1427*(1+(29.84/100)),2)</f>
        <v>9.92</v>
      </c>
    </row>
    <row r="1430" spans="1:7" ht="15" customHeight="1" x14ac:dyDescent="0.25">
      <c r="A1430" s="28"/>
      <c r="B1430" s="28"/>
      <c r="C1430" s="28"/>
      <c r="D1430" s="28"/>
      <c r="E1430" s="78" t="s">
        <v>542</v>
      </c>
      <c r="F1430" s="78"/>
      <c r="G1430" s="51">
        <v>24</v>
      </c>
    </row>
    <row r="1431" spans="1:7" ht="9.9499999999999993" customHeight="1" x14ac:dyDescent="0.25">
      <c r="A1431" s="28"/>
      <c r="B1431" s="28"/>
      <c r="C1431" s="28"/>
      <c r="D1431" s="28"/>
      <c r="E1431" s="84"/>
      <c r="F1431" s="84"/>
      <c r="G1431" s="84"/>
    </row>
    <row r="1432" spans="1:7" ht="20.100000000000001" customHeight="1" x14ac:dyDescent="0.25">
      <c r="A1432" s="85" t="s">
        <v>999</v>
      </c>
      <c r="B1432" s="85"/>
      <c r="C1432" s="85"/>
      <c r="D1432" s="85"/>
      <c r="E1432" s="85"/>
      <c r="F1432" s="85"/>
      <c r="G1432" s="85"/>
    </row>
    <row r="1433" spans="1:7" ht="15" customHeight="1" x14ac:dyDescent="0.25">
      <c r="A1433" s="82" t="s">
        <v>513</v>
      </c>
      <c r="B1433" s="82"/>
      <c r="C1433" s="47" t="s">
        <v>3</v>
      </c>
      <c r="D1433" s="47" t="s">
        <v>4</v>
      </c>
      <c r="E1433" s="47" t="s">
        <v>514</v>
      </c>
      <c r="F1433" s="47" t="s">
        <v>515</v>
      </c>
      <c r="G1433" s="48" t="s">
        <v>516</v>
      </c>
    </row>
    <row r="1434" spans="1:7" ht="15" customHeight="1" x14ac:dyDescent="0.25">
      <c r="A1434" s="42" t="s">
        <v>889</v>
      </c>
      <c r="B1434" s="43" t="s">
        <v>890</v>
      </c>
      <c r="C1434" s="42" t="s">
        <v>39</v>
      </c>
      <c r="D1434" s="42" t="s">
        <v>22</v>
      </c>
      <c r="E1434" s="44">
        <v>1.67E-2</v>
      </c>
      <c r="F1434" s="45">
        <v>54.29</v>
      </c>
      <c r="G1434" s="49">
        <f>TRUNC(TRUNC(E1434,8)*F1434,2)</f>
        <v>0.9</v>
      </c>
    </row>
    <row r="1435" spans="1:7" ht="15" customHeight="1" x14ac:dyDescent="0.25">
      <c r="A1435" s="42" t="s">
        <v>875</v>
      </c>
      <c r="B1435" s="43" t="s">
        <v>876</v>
      </c>
      <c r="C1435" s="42" t="s">
        <v>39</v>
      </c>
      <c r="D1435" s="42" t="s">
        <v>22</v>
      </c>
      <c r="E1435" s="44">
        <v>4.5999999999999999E-2</v>
      </c>
      <c r="F1435" s="45">
        <v>1.75</v>
      </c>
      <c r="G1435" s="49">
        <f>TRUNC(TRUNC(E1435,8)*F1435,2)</f>
        <v>0.08</v>
      </c>
    </row>
    <row r="1436" spans="1:7" ht="21" customHeight="1" x14ac:dyDescent="0.25">
      <c r="A1436" s="42" t="s">
        <v>1000</v>
      </c>
      <c r="B1436" s="43" t="s">
        <v>1001</v>
      </c>
      <c r="C1436" s="42" t="s">
        <v>39</v>
      </c>
      <c r="D1436" s="42" t="s">
        <v>22</v>
      </c>
      <c r="E1436" s="44">
        <v>1</v>
      </c>
      <c r="F1436" s="45">
        <v>5.88</v>
      </c>
      <c r="G1436" s="49">
        <f>TRUNC(TRUNC(E1436,8)*F1436,2)</f>
        <v>5.88</v>
      </c>
    </row>
    <row r="1437" spans="1:7" ht="21" customHeight="1" x14ac:dyDescent="0.25">
      <c r="A1437" s="42" t="s">
        <v>891</v>
      </c>
      <c r="B1437" s="43" t="s">
        <v>892</v>
      </c>
      <c r="C1437" s="42" t="s">
        <v>39</v>
      </c>
      <c r="D1437" s="42" t="s">
        <v>22</v>
      </c>
      <c r="E1437" s="44">
        <v>2.5999999999999999E-2</v>
      </c>
      <c r="F1437" s="45">
        <v>61.5</v>
      </c>
      <c r="G1437" s="49">
        <f>TRUNC(TRUNC(E1437,8)*F1437,2)</f>
        <v>1.59</v>
      </c>
    </row>
    <row r="1438" spans="1:7" ht="15" customHeight="1" x14ac:dyDescent="0.25">
      <c r="A1438" s="28"/>
      <c r="B1438" s="28"/>
      <c r="C1438" s="28"/>
      <c r="D1438" s="28"/>
      <c r="E1438" s="83" t="s">
        <v>528</v>
      </c>
      <c r="F1438" s="83"/>
      <c r="G1438" s="50">
        <f>SUM(G1434:G1437)</f>
        <v>8.4499999999999993</v>
      </c>
    </row>
    <row r="1439" spans="1:7" ht="15" customHeight="1" x14ac:dyDescent="0.25">
      <c r="A1439" s="82" t="s">
        <v>534</v>
      </c>
      <c r="B1439" s="82"/>
      <c r="C1439" s="47" t="s">
        <v>3</v>
      </c>
      <c r="D1439" s="47" t="s">
        <v>4</v>
      </c>
      <c r="E1439" s="47" t="s">
        <v>514</v>
      </c>
      <c r="F1439" s="47" t="s">
        <v>515</v>
      </c>
      <c r="G1439" s="48" t="s">
        <v>516</v>
      </c>
    </row>
    <row r="1440" spans="1:7" ht="21" customHeight="1" x14ac:dyDescent="0.25">
      <c r="A1440" s="42" t="s">
        <v>879</v>
      </c>
      <c r="B1440" s="43" t="s">
        <v>880</v>
      </c>
      <c r="C1440" s="42" t="s">
        <v>39</v>
      </c>
      <c r="D1440" s="42" t="s">
        <v>537</v>
      </c>
      <c r="E1440" s="44">
        <v>8.6613889999999999E-2</v>
      </c>
      <c r="F1440" s="45">
        <v>22.95</v>
      </c>
      <c r="G1440" s="49">
        <f>TRUNC(TRUNC(E1440,8)*F1440,2)</f>
        <v>1.98</v>
      </c>
    </row>
    <row r="1441" spans="1:7" ht="21" customHeight="1" x14ac:dyDescent="0.25">
      <c r="A1441" s="42" t="s">
        <v>881</v>
      </c>
      <c r="B1441" s="43" t="s">
        <v>882</v>
      </c>
      <c r="C1441" s="42" t="s">
        <v>39</v>
      </c>
      <c r="D1441" s="42" t="s">
        <v>537</v>
      </c>
      <c r="E1441" s="44">
        <v>8.6613889999999999E-2</v>
      </c>
      <c r="F1441" s="45">
        <v>27.24</v>
      </c>
      <c r="G1441" s="49">
        <f>TRUNC(TRUNC(E1441,8)*F1441,2)</f>
        <v>2.35</v>
      </c>
    </row>
    <row r="1442" spans="1:7" ht="18" customHeight="1" x14ac:dyDescent="0.25">
      <c r="A1442" s="28"/>
      <c r="B1442" s="28"/>
      <c r="C1442" s="28"/>
      <c r="D1442" s="28"/>
      <c r="E1442" s="83" t="s">
        <v>541</v>
      </c>
      <c r="F1442" s="83"/>
      <c r="G1442" s="50">
        <f>SUM(G1440:G1441)</f>
        <v>4.33</v>
      </c>
    </row>
    <row r="1443" spans="1:7" ht="15" customHeight="1" x14ac:dyDescent="0.25">
      <c r="A1443" s="28"/>
      <c r="B1443" s="28"/>
      <c r="C1443" s="28"/>
      <c r="D1443" s="28"/>
      <c r="E1443" s="78" t="s">
        <v>529</v>
      </c>
      <c r="F1443" s="78"/>
      <c r="G1443" s="51">
        <f>ROUND(SUM(G1438,G1442),2)</f>
        <v>12.78</v>
      </c>
    </row>
    <row r="1444" spans="1:7" ht="15" customHeight="1" x14ac:dyDescent="0.25">
      <c r="A1444" s="28"/>
      <c r="B1444" s="28"/>
      <c r="C1444" s="28"/>
      <c r="D1444" s="28"/>
      <c r="E1444" s="78" t="s">
        <v>530</v>
      </c>
      <c r="F1444" s="78"/>
      <c r="G1444" s="51">
        <f>ROUND(SUM(G1438,G1442),2)</f>
        <v>12.78</v>
      </c>
    </row>
    <row r="1445" spans="1:7" ht="15" customHeight="1" x14ac:dyDescent="0.25">
      <c r="A1445" s="28"/>
      <c r="B1445" s="28"/>
      <c r="C1445" s="28"/>
      <c r="D1445" s="28"/>
      <c r="E1445" s="78" t="s">
        <v>531</v>
      </c>
      <c r="F1445" s="78"/>
      <c r="G1445" s="51">
        <f>ROUND(G1443*(1+(29.84/100)),2)</f>
        <v>16.59</v>
      </c>
    </row>
    <row r="1446" spans="1:7" ht="15" customHeight="1" x14ac:dyDescent="0.25">
      <c r="A1446" s="28"/>
      <c r="B1446" s="28"/>
      <c r="C1446" s="28"/>
      <c r="D1446" s="28"/>
      <c r="E1446" s="78" t="s">
        <v>542</v>
      </c>
      <c r="F1446" s="78"/>
      <c r="G1446" s="51">
        <v>28</v>
      </c>
    </row>
    <row r="1447" spans="1:7" ht="9.9499999999999993" customHeight="1" x14ac:dyDescent="0.25">
      <c r="A1447" s="28"/>
      <c r="B1447" s="28"/>
      <c r="C1447" s="28"/>
      <c r="D1447" s="28"/>
      <c r="E1447" s="84"/>
      <c r="F1447" s="84"/>
      <c r="G1447" s="84"/>
    </row>
    <row r="1448" spans="1:7" ht="20.100000000000001" customHeight="1" x14ac:dyDescent="0.25">
      <c r="A1448" s="85" t="s">
        <v>1002</v>
      </c>
      <c r="B1448" s="85"/>
      <c r="C1448" s="85"/>
      <c r="D1448" s="85"/>
      <c r="E1448" s="85"/>
      <c r="F1448" s="85"/>
      <c r="G1448" s="85"/>
    </row>
    <row r="1449" spans="1:7" ht="15" customHeight="1" x14ac:dyDescent="0.25">
      <c r="A1449" s="82" t="s">
        <v>513</v>
      </c>
      <c r="B1449" s="82"/>
      <c r="C1449" s="47" t="s">
        <v>3</v>
      </c>
      <c r="D1449" s="47" t="s">
        <v>4</v>
      </c>
      <c r="E1449" s="47" t="s">
        <v>514</v>
      </c>
      <c r="F1449" s="47" t="s">
        <v>515</v>
      </c>
      <c r="G1449" s="48" t="s">
        <v>516</v>
      </c>
    </row>
    <row r="1450" spans="1:7" ht="15" customHeight="1" x14ac:dyDescent="0.25">
      <c r="A1450" s="42" t="s">
        <v>889</v>
      </c>
      <c r="B1450" s="43" t="s">
        <v>890</v>
      </c>
      <c r="C1450" s="42" t="s">
        <v>39</v>
      </c>
      <c r="D1450" s="42" t="s">
        <v>22</v>
      </c>
      <c r="E1450" s="44">
        <v>2.4500000000000001E-2</v>
      </c>
      <c r="F1450" s="45">
        <v>54.29</v>
      </c>
      <c r="G1450" s="49">
        <f>TRUNC(TRUNC(E1450,8)*F1450,2)</f>
        <v>1.33</v>
      </c>
    </row>
    <row r="1451" spans="1:7" ht="15" customHeight="1" x14ac:dyDescent="0.25">
      <c r="A1451" s="42" t="s">
        <v>875</v>
      </c>
      <c r="B1451" s="43" t="s">
        <v>876</v>
      </c>
      <c r="C1451" s="42" t="s">
        <v>39</v>
      </c>
      <c r="D1451" s="42" t="s">
        <v>22</v>
      </c>
      <c r="E1451" s="44">
        <v>5.4000000000000003E-3</v>
      </c>
      <c r="F1451" s="45">
        <v>1.75</v>
      </c>
      <c r="G1451" s="49">
        <f>TRUNC(TRUNC(E1451,8)*F1451,2)</f>
        <v>0</v>
      </c>
    </row>
    <row r="1452" spans="1:7" ht="21" customHeight="1" x14ac:dyDescent="0.25">
      <c r="A1452" s="42" t="s">
        <v>1003</v>
      </c>
      <c r="B1452" s="43" t="s">
        <v>1004</v>
      </c>
      <c r="C1452" s="42" t="s">
        <v>39</v>
      </c>
      <c r="D1452" s="42" t="s">
        <v>22</v>
      </c>
      <c r="E1452" s="44">
        <v>1</v>
      </c>
      <c r="F1452" s="45">
        <v>5.75</v>
      </c>
      <c r="G1452" s="49">
        <f>TRUNC(TRUNC(E1452,8)*F1452,2)</f>
        <v>5.75</v>
      </c>
    </row>
    <row r="1453" spans="1:7" ht="21" customHeight="1" x14ac:dyDescent="0.25">
      <c r="A1453" s="42" t="s">
        <v>891</v>
      </c>
      <c r="B1453" s="43" t="s">
        <v>892</v>
      </c>
      <c r="C1453" s="42" t="s">
        <v>39</v>
      </c>
      <c r="D1453" s="42" t="s">
        <v>22</v>
      </c>
      <c r="E1453" s="44">
        <v>0.04</v>
      </c>
      <c r="F1453" s="45">
        <v>61.5</v>
      </c>
      <c r="G1453" s="49">
        <f>TRUNC(TRUNC(E1453,8)*F1453,2)</f>
        <v>2.46</v>
      </c>
    </row>
    <row r="1454" spans="1:7" ht="15" customHeight="1" x14ac:dyDescent="0.25">
      <c r="A1454" s="28"/>
      <c r="B1454" s="28"/>
      <c r="C1454" s="28"/>
      <c r="D1454" s="28"/>
      <c r="E1454" s="83" t="s">
        <v>528</v>
      </c>
      <c r="F1454" s="83"/>
      <c r="G1454" s="50">
        <f>SUM(G1450:G1453)</f>
        <v>9.5399999999999991</v>
      </c>
    </row>
    <row r="1455" spans="1:7" ht="15" customHeight="1" x14ac:dyDescent="0.25">
      <c r="A1455" s="82" t="s">
        <v>534</v>
      </c>
      <c r="B1455" s="82"/>
      <c r="C1455" s="47" t="s">
        <v>3</v>
      </c>
      <c r="D1455" s="47" t="s">
        <v>4</v>
      </c>
      <c r="E1455" s="47" t="s">
        <v>514</v>
      </c>
      <c r="F1455" s="47" t="s">
        <v>515</v>
      </c>
      <c r="G1455" s="48" t="s">
        <v>516</v>
      </c>
    </row>
    <row r="1456" spans="1:7" ht="21" customHeight="1" x14ac:dyDescent="0.25">
      <c r="A1456" s="42" t="s">
        <v>879</v>
      </c>
      <c r="B1456" s="43" t="s">
        <v>880</v>
      </c>
      <c r="C1456" s="42" t="s">
        <v>39</v>
      </c>
      <c r="D1456" s="42" t="s">
        <v>537</v>
      </c>
      <c r="E1456" s="44">
        <v>0.10038682</v>
      </c>
      <c r="F1456" s="45">
        <v>22.95</v>
      </c>
      <c r="G1456" s="49">
        <f>TRUNC(TRUNC(E1456,8)*F1456,2)</f>
        <v>2.2999999999999998</v>
      </c>
    </row>
    <row r="1457" spans="1:7" ht="21" customHeight="1" x14ac:dyDescent="0.25">
      <c r="A1457" s="42" t="s">
        <v>881</v>
      </c>
      <c r="B1457" s="43" t="s">
        <v>882</v>
      </c>
      <c r="C1457" s="42" t="s">
        <v>39</v>
      </c>
      <c r="D1457" s="42" t="s">
        <v>537</v>
      </c>
      <c r="E1457" s="44">
        <v>0.10045543999999999</v>
      </c>
      <c r="F1457" s="45">
        <v>27.24</v>
      </c>
      <c r="G1457" s="49">
        <f>TRUNC(TRUNC(E1457,8)*F1457,2)</f>
        <v>2.73</v>
      </c>
    </row>
    <row r="1458" spans="1:7" ht="18" customHeight="1" x14ac:dyDescent="0.25">
      <c r="A1458" s="28"/>
      <c r="B1458" s="28"/>
      <c r="C1458" s="28"/>
      <c r="D1458" s="28"/>
      <c r="E1458" s="83" t="s">
        <v>541</v>
      </c>
      <c r="F1458" s="83"/>
      <c r="G1458" s="50">
        <f>SUM(G1456:G1457)</f>
        <v>5.0299999999999994</v>
      </c>
    </row>
    <row r="1459" spans="1:7" ht="15" customHeight="1" x14ac:dyDescent="0.25">
      <c r="A1459" s="28"/>
      <c r="B1459" s="28"/>
      <c r="C1459" s="28"/>
      <c r="D1459" s="28"/>
      <c r="E1459" s="78" t="s">
        <v>529</v>
      </c>
      <c r="F1459" s="78"/>
      <c r="G1459" s="51">
        <f>ROUND(SUM(G1454,G1458),2)</f>
        <v>14.57</v>
      </c>
    </row>
    <row r="1460" spans="1:7" ht="15" customHeight="1" x14ac:dyDescent="0.25">
      <c r="A1460" s="28"/>
      <c r="B1460" s="28"/>
      <c r="C1460" s="28"/>
      <c r="D1460" s="28"/>
      <c r="E1460" s="78" t="s">
        <v>530</v>
      </c>
      <c r="F1460" s="78"/>
      <c r="G1460" s="51">
        <f>ROUND(SUM(G1454,G1458),2)</f>
        <v>14.57</v>
      </c>
    </row>
    <row r="1461" spans="1:7" ht="15" customHeight="1" x14ac:dyDescent="0.25">
      <c r="A1461" s="28"/>
      <c r="B1461" s="28"/>
      <c r="C1461" s="28"/>
      <c r="D1461" s="28"/>
      <c r="E1461" s="78" t="s">
        <v>531</v>
      </c>
      <c r="F1461" s="78"/>
      <c r="G1461" s="51">
        <f>ROUND(G1459*(1+(29.84/100)),2)</f>
        <v>18.920000000000002</v>
      </c>
    </row>
    <row r="1462" spans="1:7" ht="15" customHeight="1" x14ac:dyDescent="0.25">
      <c r="A1462" s="28"/>
      <c r="B1462" s="28"/>
      <c r="C1462" s="28"/>
      <c r="D1462" s="28"/>
      <c r="E1462" s="78" t="s">
        <v>542</v>
      </c>
      <c r="F1462" s="78"/>
      <c r="G1462" s="51">
        <v>38</v>
      </c>
    </row>
    <row r="1463" spans="1:7" ht="9.9499999999999993" customHeight="1" x14ac:dyDescent="0.25">
      <c r="A1463" s="28"/>
      <c r="B1463" s="28"/>
      <c r="C1463" s="28"/>
      <c r="D1463" s="28"/>
      <c r="E1463" s="84"/>
      <c r="F1463" s="84"/>
      <c r="G1463" s="84"/>
    </row>
    <row r="1464" spans="1:7" ht="20.100000000000001" customHeight="1" x14ac:dyDescent="0.25">
      <c r="A1464" s="85" t="s">
        <v>1005</v>
      </c>
      <c r="B1464" s="85"/>
      <c r="C1464" s="85"/>
      <c r="D1464" s="85"/>
      <c r="E1464" s="85"/>
      <c r="F1464" s="85"/>
      <c r="G1464" s="85"/>
    </row>
    <row r="1465" spans="1:7" ht="15" customHeight="1" x14ac:dyDescent="0.25">
      <c r="A1465" s="82" t="s">
        <v>513</v>
      </c>
      <c r="B1465" s="82"/>
      <c r="C1465" s="47" t="s">
        <v>3</v>
      </c>
      <c r="D1465" s="47" t="s">
        <v>4</v>
      </c>
      <c r="E1465" s="47" t="s">
        <v>514</v>
      </c>
      <c r="F1465" s="47" t="s">
        <v>515</v>
      </c>
      <c r="G1465" s="48" t="s">
        <v>516</v>
      </c>
    </row>
    <row r="1466" spans="1:7" ht="15" customHeight="1" x14ac:dyDescent="0.25">
      <c r="A1466" s="42" t="s">
        <v>889</v>
      </c>
      <c r="B1466" s="43" t="s">
        <v>890</v>
      </c>
      <c r="C1466" s="42" t="s">
        <v>39</v>
      </c>
      <c r="D1466" s="42" t="s">
        <v>22</v>
      </c>
      <c r="E1466" s="44">
        <v>7.3000000000000001E-3</v>
      </c>
      <c r="F1466" s="45">
        <v>54.29</v>
      </c>
      <c r="G1466" s="49">
        <f>TRUNC(TRUNC(E1466,8)*F1466,2)</f>
        <v>0.39</v>
      </c>
    </row>
    <row r="1467" spans="1:7" ht="15" customHeight="1" x14ac:dyDescent="0.25">
      <c r="A1467" s="42" t="s">
        <v>875</v>
      </c>
      <c r="B1467" s="43" t="s">
        <v>876</v>
      </c>
      <c r="C1467" s="42" t="s">
        <v>39</v>
      </c>
      <c r="D1467" s="42" t="s">
        <v>22</v>
      </c>
      <c r="E1467" s="44">
        <v>8.0000000000000002E-3</v>
      </c>
      <c r="F1467" s="45">
        <v>1.75</v>
      </c>
      <c r="G1467" s="49">
        <f>TRUNC(TRUNC(E1467,8)*F1467,2)</f>
        <v>0.01</v>
      </c>
    </row>
    <row r="1468" spans="1:7" ht="21" customHeight="1" x14ac:dyDescent="0.25">
      <c r="A1468" s="42" t="s">
        <v>891</v>
      </c>
      <c r="B1468" s="43" t="s">
        <v>892</v>
      </c>
      <c r="C1468" s="42" t="s">
        <v>39</v>
      </c>
      <c r="D1468" s="42" t="s">
        <v>22</v>
      </c>
      <c r="E1468" s="44">
        <v>1.0999999999999999E-2</v>
      </c>
      <c r="F1468" s="45">
        <v>61.5</v>
      </c>
      <c r="G1468" s="49">
        <f>TRUNC(TRUNC(E1468,8)*F1468,2)</f>
        <v>0.67</v>
      </c>
    </row>
    <row r="1469" spans="1:7" ht="21" customHeight="1" x14ac:dyDescent="0.25">
      <c r="A1469" s="42" t="s">
        <v>1006</v>
      </c>
      <c r="B1469" s="43" t="s">
        <v>1007</v>
      </c>
      <c r="C1469" s="42" t="s">
        <v>39</v>
      </c>
      <c r="D1469" s="42" t="s">
        <v>22</v>
      </c>
      <c r="E1469" s="44">
        <v>1</v>
      </c>
      <c r="F1469" s="45">
        <v>8</v>
      </c>
      <c r="G1469" s="49">
        <f>TRUNC(TRUNC(E1469,8)*F1469,2)</f>
        <v>8</v>
      </c>
    </row>
    <row r="1470" spans="1:7" ht="15" customHeight="1" x14ac:dyDescent="0.25">
      <c r="A1470" s="28"/>
      <c r="B1470" s="28"/>
      <c r="C1470" s="28"/>
      <c r="D1470" s="28"/>
      <c r="E1470" s="83" t="s">
        <v>528</v>
      </c>
      <c r="F1470" s="83"/>
      <c r="G1470" s="50">
        <f>SUM(G1466:G1469)</f>
        <v>9.07</v>
      </c>
    </row>
    <row r="1471" spans="1:7" ht="15" customHeight="1" x14ac:dyDescent="0.25">
      <c r="A1471" s="82" t="s">
        <v>534</v>
      </c>
      <c r="B1471" s="82"/>
      <c r="C1471" s="47" t="s">
        <v>3</v>
      </c>
      <c r="D1471" s="47" t="s">
        <v>4</v>
      </c>
      <c r="E1471" s="47" t="s">
        <v>514</v>
      </c>
      <c r="F1471" s="47" t="s">
        <v>515</v>
      </c>
      <c r="G1471" s="48" t="s">
        <v>516</v>
      </c>
    </row>
    <row r="1472" spans="1:7" ht="21" customHeight="1" x14ac:dyDescent="0.25">
      <c r="A1472" s="42" t="s">
        <v>879</v>
      </c>
      <c r="B1472" s="43" t="s">
        <v>880</v>
      </c>
      <c r="C1472" s="42" t="s">
        <v>39</v>
      </c>
      <c r="D1472" s="42" t="s">
        <v>537</v>
      </c>
      <c r="E1472" s="44">
        <v>9.09131E-3</v>
      </c>
      <c r="F1472" s="45">
        <v>22.95</v>
      </c>
      <c r="G1472" s="49">
        <f>TRUNC(TRUNC(E1472,8)*F1472,2)</f>
        <v>0.2</v>
      </c>
    </row>
    <row r="1473" spans="1:7" ht="21" customHeight="1" x14ac:dyDescent="0.25">
      <c r="A1473" s="42" t="s">
        <v>881</v>
      </c>
      <c r="B1473" s="43" t="s">
        <v>882</v>
      </c>
      <c r="C1473" s="42" t="s">
        <v>39</v>
      </c>
      <c r="D1473" s="42" t="s">
        <v>537</v>
      </c>
      <c r="E1473" s="44">
        <v>9.8015099999999994E-3</v>
      </c>
      <c r="F1473" s="45">
        <v>27.24</v>
      </c>
      <c r="G1473" s="49">
        <f>TRUNC(TRUNC(E1473,8)*F1473,2)</f>
        <v>0.26</v>
      </c>
    </row>
    <row r="1474" spans="1:7" ht="18" customHeight="1" x14ac:dyDescent="0.25">
      <c r="A1474" s="28"/>
      <c r="B1474" s="28"/>
      <c r="C1474" s="28"/>
      <c r="D1474" s="28"/>
      <c r="E1474" s="83" t="s">
        <v>541</v>
      </c>
      <c r="F1474" s="83"/>
      <c r="G1474" s="50">
        <f>SUM(G1472:G1473)</f>
        <v>0.46</v>
      </c>
    </row>
    <row r="1475" spans="1:7" ht="15" customHeight="1" x14ac:dyDescent="0.25">
      <c r="A1475" s="28"/>
      <c r="B1475" s="28"/>
      <c r="C1475" s="28"/>
      <c r="D1475" s="28"/>
      <c r="E1475" s="78" t="s">
        <v>529</v>
      </c>
      <c r="F1475" s="78"/>
      <c r="G1475" s="51">
        <f>ROUND(SUM(G1470,G1474),2)</f>
        <v>9.5299999999999994</v>
      </c>
    </row>
    <row r="1476" spans="1:7" ht="15" customHeight="1" x14ac:dyDescent="0.25">
      <c r="A1476" s="28"/>
      <c r="B1476" s="28"/>
      <c r="C1476" s="28"/>
      <c r="D1476" s="28"/>
      <c r="E1476" s="78" t="s">
        <v>530</v>
      </c>
      <c r="F1476" s="78"/>
      <c r="G1476" s="51">
        <f>ROUND(SUM(G1470,G1474),2)</f>
        <v>9.5299999999999994</v>
      </c>
    </row>
    <row r="1477" spans="1:7" ht="15" customHeight="1" x14ac:dyDescent="0.25">
      <c r="A1477" s="28"/>
      <c r="B1477" s="28"/>
      <c r="C1477" s="28"/>
      <c r="D1477" s="28"/>
      <c r="E1477" s="78" t="s">
        <v>531</v>
      </c>
      <c r="F1477" s="78"/>
      <c r="G1477" s="51">
        <f>ROUND(G1475*(1+(29.84/100)),2)</f>
        <v>12.37</v>
      </c>
    </row>
    <row r="1478" spans="1:7" ht="15" customHeight="1" x14ac:dyDescent="0.25">
      <c r="A1478" s="28"/>
      <c r="B1478" s="28"/>
      <c r="C1478" s="28"/>
      <c r="D1478" s="28"/>
      <c r="E1478" s="78" t="s">
        <v>542</v>
      </c>
      <c r="F1478" s="78"/>
      <c r="G1478" s="51">
        <v>6</v>
      </c>
    </row>
    <row r="1479" spans="1:7" ht="9.9499999999999993" customHeight="1" x14ac:dyDescent="0.25">
      <c r="A1479" s="28"/>
      <c r="B1479" s="28"/>
      <c r="C1479" s="28"/>
      <c r="D1479" s="28"/>
      <c r="E1479" s="84"/>
      <c r="F1479" s="84"/>
      <c r="G1479" s="84"/>
    </row>
    <row r="1480" spans="1:7" ht="20.100000000000001" customHeight="1" x14ac:dyDescent="0.25">
      <c r="A1480" s="85" t="s">
        <v>1008</v>
      </c>
      <c r="B1480" s="85"/>
      <c r="C1480" s="85"/>
      <c r="D1480" s="85"/>
      <c r="E1480" s="85"/>
      <c r="F1480" s="85"/>
      <c r="G1480" s="85"/>
    </row>
    <row r="1481" spans="1:7" ht="15" customHeight="1" x14ac:dyDescent="0.25">
      <c r="A1481" s="82" t="s">
        <v>513</v>
      </c>
      <c r="B1481" s="82"/>
      <c r="C1481" s="47" t="s">
        <v>3</v>
      </c>
      <c r="D1481" s="47" t="s">
        <v>4</v>
      </c>
      <c r="E1481" s="47" t="s">
        <v>514</v>
      </c>
      <c r="F1481" s="47" t="s">
        <v>515</v>
      </c>
      <c r="G1481" s="48" t="s">
        <v>516</v>
      </c>
    </row>
    <row r="1482" spans="1:7" ht="15" customHeight="1" x14ac:dyDescent="0.25">
      <c r="A1482" s="42" t="s">
        <v>1009</v>
      </c>
      <c r="B1482" s="43" t="s">
        <v>1010</v>
      </c>
      <c r="C1482" s="42" t="s">
        <v>197</v>
      </c>
      <c r="D1482" s="42" t="s">
        <v>602</v>
      </c>
      <c r="E1482" s="44">
        <v>0.04</v>
      </c>
      <c r="F1482" s="46">
        <v>49.67</v>
      </c>
      <c r="G1482" s="52">
        <f>ROUND(ROUND(E1482,8)*F1482,4)</f>
        <v>1.9867999999999999</v>
      </c>
    </row>
    <row r="1483" spans="1:7" ht="15" customHeight="1" x14ac:dyDescent="0.25">
      <c r="A1483" s="42" t="s">
        <v>1011</v>
      </c>
      <c r="B1483" s="43" t="s">
        <v>1012</v>
      </c>
      <c r="C1483" s="42" t="s">
        <v>197</v>
      </c>
      <c r="D1483" s="42" t="s">
        <v>654</v>
      </c>
      <c r="E1483" s="44">
        <v>3.56E-2</v>
      </c>
      <c r="F1483" s="46">
        <v>47.84</v>
      </c>
      <c r="G1483" s="52">
        <f>ROUND(ROUND(E1483,8)*F1483,4)</f>
        <v>1.7031000000000001</v>
      </c>
    </row>
    <row r="1484" spans="1:7" ht="15" customHeight="1" x14ac:dyDescent="0.25">
      <c r="A1484" s="42" t="s">
        <v>1013</v>
      </c>
      <c r="B1484" s="43" t="s">
        <v>1014</v>
      </c>
      <c r="C1484" s="42" t="s">
        <v>197</v>
      </c>
      <c r="D1484" s="42" t="s">
        <v>22</v>
      </c>
      <c r="E1484" s="44">
        <v>1</v>
      </c>
      <c r="F1484" s="46">
        <v>10.31</v>
      </c>
      <c r="G1484" s="52">
        <f>ROUND(ROUND(E1484,8)*F1484,4)</f>
        <v>10.31</v>
      </c>
    </row>
    <row r="1485" spans="1:7" ht="15" customHeight="1" x14ac:dyDescent="0.25">
      <c r="A1485" s="28"/>
      <c r="B1485" s="28"/>
      <c r="C1485" s="28"/>
      <c r="D1485" s="28"/>
      <c r="E1485" s="83" t="s">
        <v>528</v>
      </c>
      <c r="F1485" s="83"/>
      <c r="G1485" s="53">
        <f>SUM(G1482:G1484)</f>
        <v>13.9999</v>
      </c>
    </row>
    <row r="1486" spans="1:7" ht="15" customHeight="1" x14ac:dyDescent="0.25">
      <c r="A1486" s="82" t="s">
        <v>742</v>
      </c>
      <c r="B1486" s="82"/>
      <c r="C1486" s="47" t="s">
        <v>3</v>
      </c>
      <c r="D1486" s="47" t="s">
        <v>4</v>
      </c>
      <c r="E1486" s="47" t="s">
        <v>514</v>
      </c>
      <c r="F1486" s="47" t="s">
        <v>515</v>
      </c>
      <c r="G1486" s="48" t="s">
        <v>516</v>
      </c>
    </row>
    <row r="1487" spans="1:7" ht="15" customHeight="1" x14ac:dyDescent="0.25">
      <c r="A1487" s="42" t="s">
        <v>1015</v>
      </c>
      <c r="B1487" s="43" t="s">
        <v>1016</v>
      </c>
      <c r="C1487" s="42" t="s">
        <v>197</v>
      </c>
      <c r="D1487" s="42" t="s">
        <v>537</v>
      </c>
      <c r="E1487" s="44">
        <v>0.29006324999999999</v>
      </c>
      <c r="F1487" s="46">
        <v>19.418900000000001</v>
      </c>
      <c r="G1487" s="52">
        <f>ROUND(ROUND(E1487,8)*F1487,4)</f>
        <v>5.6326999999999998</v>
      </c>
    </row>
    <row r="1488" spans="1:7" ht="15" customHeight="1" x14ac:dyDescent="0.25">
      <c r="A1488" s="42" t="s">
        <v>1017</v>
      </c>
      <c r="B1488" s="43" t="s">
        <v>1018</v>
      </c>
      <c r="C1488" s="42" t="s">
        <v>197</v>
      </c>
      <c r="D1488" s="42" t="s">
        <v>537</v>
      </c>
      <c r="E1488" s="44">
        <v>0.29006324999999999</v>
      </c>
      <c r="F1488" s="46">
        <v>23.918399999999998</v>
      </c>
      <c r="G1488" s="52">
        <f>ROUND(ROUND(E1488,8)*F1488,4)</f>
        <v>6.9378000000000002</v>
      </c>
    </row>
    <row r="1489" spans="1:7" ht="15" customHeight="1" x14ac:dyDescent="0.25">
      <c r="A1489" s="28"/>
      <c r="B1489" s="28"/>
      <c r="C1489" s="28"/>
      <c r="D1489" s="28"/>
      <c r="E1489" s="83" t="s">
        <v>747</v>
      </c>
      <c r="F1489" s="83"/>
      <c r="G1489" s="53">
        <f>SUM(G1487:G1488)</f>
        <v>12.570499999999999</v>
      </c>
    </row>
    <row r="1490" spans="1:7" ht="15" customHeight="1" x14ac:dyDescent="0.25">
      <c r="A1490" s="28"/>
      <c r="B1490" s="28"/>
      <c r="C1490" s="28"/>
      <c r="D1490" s="28"/>
      <c r="E1490" s="78" t="s">
        <v>529</v>
      </c>
      <c r="F1490" s="78"/>
      <c r="G1490" s="51">
        <f>ROUND(SUM(G1485,G1489),2)</f>
        <v>26.57</v>
      </c>
    </row>
    <row r="1491" spans="1:7" ht="15" customHeight="1" x14ac:dyDescent="0.25">
      <c r="A1491" s="28"/>
      <c r="B1491" s="28"/>
      <c r="C1491" s="28"/>
      <c r="D1491" s="28"/>
      <c r="E1491" s="78" t="s">
        <v>530</v>
      </c>
      <c r="F1491" s="78"/>
      <c r="G1491" s="51">
        <f>ROUND(SUM(G1485,G1489),2)</f>
        <v>26.57</v>
      </c>
    </row>
    <row r="1492" spans="1:7" ht="15" customHeight="1" x14ac:dyDescent="0.25">
      <c r="A1492" s="28"/>
      <c r="B1492" s="28"/>
      <c r="C1492" s="28"/>
      <c r="D1492" s="28"/>
      <c r="E1492" s="78" t="s">
        <v>531</v>
      </c>
      <c r="F1492" s="78"/>
      <c r="G1492" s="51">
        <f>ROUND(G1490*(1+(29.84/100)),2)</f>
        <v>34.5</v>
      </c>
    </row>
    <row r="1493" spans="1:7" ht="15" customHeight="1" x14ac:dyDescent="0.25">
      <c r="A1493" s="28"/>
      <c r="B1493" s="28"/>
      <c r="C1493" s="28"/>
      <c r="D1493" s="28"/>
      <c r="E1493" s="78" t="s">
        <v>542</v>
      </c>
      <c r="F1493" s="78"/>
      <c r="G1493" s="51">
        <v>8</v>
      </c>
    </row>
    <row r="1494" spans="1:7" ht="9.9499999999999993" customHeight="1" x14ac:dyDescent="0.25">
      <c r="A1494" s="28"/>
      <c r="B1494" s="28"/>
      <c r="C1494" s="28"/>
      <c r="D1494" s="28"/>
      <c r="E1494" s="84"/>
      <c r="F1494" s="84"/>
      <c r="G1494" s="84"/>
    </row>
    <row r="1495" spans="1:7" ht="20.100000000000001" customHeight="1" x14ac:dyDescent="0.25">
      <c r="A1495" s="85" t="s">
        <v>1019</v>
      </c>
      <c r="B1495" s="85"/>
      <c r="C1495" s="85"/>
      <c r="D1495" s="85"/>
      <c r="E1495" s="85"/>
      <c r="F1495" s="85"/>
      <c r="G1495" s="85"/>
    </row>
    <row r="1496" spans="1:7" ht="15" customHeight="1" x14ac:dyDescent="0.25">
      <c r="A1496" s="82" t="s">
        <v>513</v>
      </c>
      <c r="B1496" s="82"/>
      <c r="C1496" s="47" t="s">
        <v>3</v>
      </c>
      <c r="D1496" s="47" t="s">
        <v>4</v>
      </c>
      <c r="E1496" s="47" t="s">
        <v>514</v>
      </c>
      <c r="F1496" s="47" t="s">
        <v>515</v>
      </c>
      <c r="G1496" s="48" t="s">
        <v>516</v>
      </c>
    </row>
    <row r="1497" spans="1:7" ht="21" customHeight="1" x14ac:dyDescent="0.25">
      <c r="A1497" s="42" t="s">
        <v>974</v>
      </c>
      <c r="B1497" s="43" t="s">
        <v>975</v>
      </c>
      <c r="C1497" s="42" t="s">
        <v>39</v>
      </c>
      <c r="D1497" s="42" t="s">
        <v>22</v>
      </c>
      <c r="E1497" s="44">
        <v>3</v>
      </c>
      <c r="F1497" s="45">
        <v>3.8</v>
      </c>
      <c r="G1497" s="49">
        <f>TRUNC(TRUNC(E1497,8)*F1497,2)</f>
        <v>11.4</v>
      </c>
    </row>
    <row r="1498" spans="1:7" ht="29.1" customHeight="1" x14ac:dyDescent="0.25">
      <c r="A1498" s="42" t="s">
        <v>966</v>
      </c>
      <c r="B1498" s="43" t="s">
        <v>967</v>
      </c>
      <c r="C1498" s="42" t="s">
        <v>39</v>
      </c>
      <c r="D1498" s="42" t="s">
        <v>22</v>
      </c>
      <c r="E1498" s="44">
        <v>0.17249999999999999</v>
      </c>
      <c r="F1498" s="45">
        <v>22.41</v>
      </c>
      <c r="G1498" s="49">
        <f>TRUNC(TRUNC(E1498,8)*F1498,2)</f>
        <v>3.86</v>
      </c>
    </row>
    <row r="1499" spans="1:7" ht="21" customHeight="1" x14ac:dyDescent="0.25">
      <c r="A1499" s="42" t="s">
        <v>1020</v>
      </c>
      <c r="B1499" s="43" t="s">
        <v>1021</v>
      </c>
      <c r="C1499" s="42" t="s">
        <v>39</v>
      </c>
      <c r="D1499" s="42" t="s">
        <v>22</v>
      </c>
      <c r="E1499" s="44">
        <v>1</v>
      </c>
      <c r="F1499" s="45">
        <v>14.03</v>
      </c>
      <c r="G1499" s="49">
        <f>TRUNC(TRUNC(E1499,8)*F1499,2)</f>
        <v>14.03</v>
      </c>
    </row>
    <row r="1500" spans="1:7" ht="15" customHeight="1" x14ac:dyDescent="0.25">
      <c r="A1500" s="28"/>
      <c r="B1500" s="28"/>
      <c r="C1500" s="28"/>
      <c r="D1500" s="28"/>
      <c r="E1500" s="83" t="s">
        <v>528</v>
      </c>
      <c r="F1500" s="83"/>
      <c r="G1500" s="50">
        <f>SUM(G1497:G1499)</f>
        <v>29.29</v>
      </c>
    </row>
    <row r="1501" spans="1:7" ht="15" customHeight="1" x14ac:dyDescent="0.25">
      <c r="A1501" s="82" t="s">
        <v>534</v>
      </c>
      <c r="B1501" s="82"/>
      <c r="C1501" s="47" t="s">
        <v>3</v>
      </c>
      <c r="D1501" s="47" t="s">
        <v>4</v>
      </c>
      <c r="E1501" s="47" t="s">
        <v>514</v>
      </c>
      <c r="F1501" s="47" t="s">
        <v>515</v>
      </c>
      <c r="G1501" s="48" t="s">
        <v>516</v>
      </c>
    </row>
    <row r="1502" spans="1:7" ht="21" customHeight="1" x14ac:dyDescent="0.25">
      <c r="A1502" s="42" t="s">
        <v>879</v>
      </c>
      <c r="B1502" s="43" t="s">
        <v>880</v>
      </c>
      <c r="C1502" s="42" t="s">
        <v>39</v>
      </c>
      <c r="D1502" s="42" t="s">
        <v>537</v>
      </c>
      <c r="E1502" s="44">
        <v>0.20173078999999999</v>
      </c>
      <c r="F1502" s="45">
        <v>22.95</v>
      </c>
      <c r="G1502" s="49">
        <f>TRUNC(TRUNC(E1502,8)*F1502,2)</f>
        <v>4.62</v>
      </c>
    </row>
    <row r="1503" spans="1:7" ht="21" customHeight="1" x14ac:dyDescent="0.25">
      <c r="A1503" s="42" t="s">
        <v>881</v>
      </c>
      <c r="B1503" s="43" t="s">
        <v>882</v>
      </c>
      <c r="C1503" s="42" t="s">
        <v>39</v>
      </c>
      <c r="D1503" s="42" t="s">
        <v>537</v>
      </c>
      <c r="E1503" s="44">
        <v>0.20186803</v>
      </c>
      <c r="F1503" s="45">
        <v>27.24</v>
      </c>
      <c r="G1503" s="49">
        <f>TRUNC(TRUNC(E1503,8)*F1503,2)</f>
        <v>5.49</v>
      </c>
    </row>
    <row r="1504" spans="1:7" ht="18" customHeight="1" x14ac:dyDescent="0.25">
      <c r="A1504" s="28"/>
      <c r="B1504" s="28"/>
      <c r="C1504" s="28"/>
      <c r="D1504" s="28"/>
      <c r="E1504" s="83" t="s">
        <v>541</v>
      </c>
      <c r="F1504" s="83"/>
      <c r="G1504" s="50">
        <f>SUM(G1502:G1503)</f>
        <v>10.11</v>
      </c>
    </row>
    <row r="1505" spans="1:7" ht="15" customHeight="1" x14ac:dyDescent="0.25">
      <c r="A1505" s="28"/>
      <c r="B1505" s="28"/>
      <c r="C1505" s="28"/>
      <c r="D1505" s="28"/>
      <c r="E1505" s="78" t="s">
        <v>529</v>
      </c>
      <c r="F1505" s="78"/>
      <c r="G1505" s="51">
        <f>ROUND(SUM(G1500,G1504),2)</f>
        <v>39.4</v>
      </c>
    </row>
    <row r="1506" spans="1:7" ht="15" customHeight="1" x14ac:dyDescent="0.25">
      <c r="A1506" s="28"/>
      <c r="B1506" s="28"/>
      <c r="C1506" s="28"/>
      <c r="D1506" s="28"/>
      <c r="E1506" s="78" t="s">
        <v>530</v>
      </c>
      <c r="F1506" s="78"/>
      <c r="G1506" s="51">
        <f>ROUND(SUM(G1500,G1504),2)</f>
        <v>39.4</v>
      </c>
    </row>
    <row r="1507" spans="1:7" ht="15" customHeight="1" x14ac:dyDescent="0.25">
      <c r="A1507" s="28"/>
      <c r="B1507" s="28"/>
      <c r="C1507" s="28"/>
      <c r="D1507" s="28"/>
      <c r="E1507" s="78" t="s">
        <v>531</v>
      </c>
      <c r="F1507" s="78"/>
      <c r="G1507" s="51">
        <f>ROUND(G1505*(1+(29.84/100)),2)</f>
        <v>51.16</v>
      </c>
    </row>
    <row r="1508" spans="1:7" ht="15" customHeight="1" x14ac:dyDescent="0.25">
      <c r="A1508" s="28"/>
      <c r="B1508" s="28"/>
      <c r="C1508" s="28"/>
      <c r="D1508" s="28"/>
      <c r="E1508" s="78" t="s">
        <v>542</v>
      </c>
      <c r="F1508" s="78"/>
      <c r="G1508" s="51">
        <v>2</v>
      </c>
    </row>
    <row r="1509" spans="1:7" ht="9.9499999999999993" customHeight="1" x14ac:dyDescent="0.25">
      <c r="A1509" s="28"/>
      <c r="B1509" s="28"/>
      <c r="C1509" s="28"/>
      <c r="D1509" s="28"/>
      <c r="E1509" s="84"/>
      <c r="F1509" s="84"/>
      <c r="G1509" s="84"/>
    </row>
    <row r="1510" spans="1:7" ht="20.100000000000001" customHeight="1" x14ac:dyDescent="0.25">
      <c r="A1510" s="85" t="s">
        <v>1022</v>
      </c>
      <c r="B1510" s="85"/>
      <c r="C1510" s="85"/>
      <c r="D1510" s="85"/>
      <c r="E1510" s="85"/>
      <c r="F1510" s="85"/>
      <c r="G1510" s="85"/>
    </row>
    <row r="1511" spans="1:7" ht="15" customHeight="1" x14ac:dyDescent="0.25">
      <c r="A1511" s="82" t="s">
        <v>590</v>
      </c>
      <c r="B1511" s="82"/>
      <c r="C1511" s="47" t="s">
        <v>3</v>
      </c>
      <c r="D1511" s="47" t="s">
        <v>4</v>
      </c>
      <c r="E1511" s="47" t="s">
        <v>514</v>
      </c>
      <c r="F1511" s="47" t="s">
        <v>515</v>
      </c>
      <c r="G1511" s="48" t="s">
        <v>516</v>
      </c>
    </row>
    <row r="1512" spans="1:7" ht="45.95" customHeight="1" x14ac:dyDescent="0.25">
      <c r="A1512" s="42" t="s">
        <v>1023</v>
      </c>
      <c r="B1512" s="43" t="s">
        <v>1024</v>
      </c>
      <c r="C1512" s="42" t="s">
        <v>39</v>
      </c>
      <c r="D1512" s="42" t="s">
        <v>593</v>
      </c>
      <c r="E1512" s="44">
        <v>0.35489664999999998</v>
      </c>
      <c r="F1512" s="45">
        <v>57.86</v>
      </c>
      <c r="G1512" s="49">
        <f>TRUNC(TRUNC(E1512,8)*F1512,2)</f>
        <v>20.53</v>
      </c>
    </row>
    <row r="1513" spans="1:7" ht="45.95" customHeight="1" x14ac:dyDescent="0.25">
      <c r="A1513" s="42" t="s">
        <v>1025</v>
      </c>
      <c r="B1513" s="43" t="s">
        <v>1026</v>
      </c>
      <c r="C1513" s="42" t="s">
        <v>39</v>
      </c>
      <c r="D1513" s="42" t="s">
        <v>596</v>
      </c>
      <c r="E1513" s="44">
        <v>0.17413967</v>
      </c>
      <c r="F1513" s="45">
        <v>131.82</v>
      </c>
      <c r="G1513" s="49">
        <f>TRUNC(TRUNC(E1513,8)*F1513,2)</f>
        <v>22.95</v>
      </c>
    </row>
    <row r="1514" spans="1:7" ht="18" customHeight="1" x14ac:dyDescent="0.25">
      <c r="A1514" s="28"/>
      <c r="B1514" s="28"/>
      <c r="C1514" s="28"/>
      <c r="D1514" s="28"/>
      <c r="E1514" s="83" t="s">
        <v>597</v>
      </c>
      <c r="F1514" s="83"/>
      <c r="G1514" s="50">
        <f>SUM(G1512:G1513)</f>
        <v>43.480000000000004</v>
      </c>
    </row>
    <row r="1515" spans="1:7" ht="15" customHeight="1" x14ac:dyDescent="0.25">
      <c r="A1515" s="82" t="s">
        <v>513</v>
      </c>
      <c r="B1515" s="82"/>
      <c r="C1515" s="47" t="s">
        <v>3</v>
      </c>
      <c r="D1515" s="47" t="s">
        <v>4</v>
      </c>
      <c r="E1515" s="47" t="s">
        <v>514</v>
      </c>
      <c r="F1515" s="47" t="s">
        <v>515</v>
      </c>
      <c r="G1515" s="48" t="s">
        <v>516</v>
      </c>
    </row>
    <row r="1516" spans="1:7" ht="21" customHeight="1" x14ac:dyDescent="0.25">
      <c r="A1516" s="42" t="s">
        <v>1027</v>
      </c>
      <c r="B1516" s="43" t="s">
        <v>1028</v>
      </c>
      <c r="C1516" s="42" t="s">
        <v>39</v>
      </c>
      <c r="D1516" s="42" t="s">
        <v>22</v>
      </c>
      <c r="E1516" s="44">
        <v>380.94380000000001</v>
      </c>
      <c r="F1516" s="45">
        <v>4.67</v>
      </c>
      <c r="G1516" s="49">
        <f t="shared" ref="G1516:G1522" si="3">TRUNC(TRUNC(E1516,8)*F1516,2)</f>
        <v>1779</v>
      </c>
    </row>
    <row r="1517" spans="1:7" ht="21" customHeight="1" x14ac:dyDescent="0.25">
      <c r="A1517" s="42" t="s">
        <v>1029</v>
      </c>
      <c r="B1517" s="43" t="s">
        <v>1030</v>
      </c>
      <c r="C1517" s="42" t="s">
        <v>39</v>
      </c>
      <c r="D1517" s="42" t="s">
        <v>22</v>
      </c>
      <c r="E1517" s="44">
        <v>69.3</v>
      </c>
      <c r="F1517" s="45">
        <v>2.9</v>
      </c>
      <c r="G1517" s="49">
        <f t="shared" si="3"/>
        <v>200.97</v>
      </c>
    </row>
    <row r="1518" spans="1:7" ht="21" customHeight="1" x14ac:dyDescent="0.25">
      <c r="A1518" s="42" t="s">
        <v>663</v>
      </c>
      <c r="B1518" s="43" t="s">
        <v>664</v>
      </c>
      <c r="C1518" s="42" t="s">
        <v>39</v>
      </c>
      <c r="D1518" s="42" t="s">
        <v>654</v>
      </c>
      <c r="E1518" s="44">
        <v>3.5700000000000003E-2</v>
      </c>
      <c r="F1518" s="45">
        <v>6.39</v>
      </c>
      <c r="G1518" s="49">
        <f t="shared" si="3"/>
        <v>0.22</v>
      </c>
    </row>
    <row r="1519" spans="1:7" ht="21" customHeight="1" x14ac:dyDescent="0.25">
      <c r="A1519" s="42" t="s">
        <v>598</v>
      </c>
      <c r="B1519" s="43" t="s">
        <v>599</v>
      </c>
      <c r="C1519" s="42" t="s">
        <v>39</v>
      </c>
      <c r="D1519" s="42" t="s">
        <v>89</v>
      </c>
      <c r="E1519" s="44">
        <v>0.77700000000000002</v>
      </c>
      <c r="F1519" s="45">
        <v>7.44</v>
      </c>
      <c r="G1519" s="49">
        <f t="shared" si="3"/>
        <v>5.78</v>
      </c>
    </row>
    <row r="1520" spans="1:7" ht="15" customHeight="1" x14ac:dyDescent="0.25">
      <c r="A1520" s="42" t="s">
        <v>1031</v>
      </c>
      <c r="B1520" s="43" t="s">
        <v>1032</v>
      </c>
      <c r="C1520" s="42" t="s">
        <v>39</v>
      </c>
      <c r="D1520" s="42" t="s">
        <v>602</v>
      </c>
      <c r="E1520" s="44">
        <v>8.1900000000000001E-2</v>
      </c>
      <c r="F1520" s="45">
        <v>14.22</v>
      </c>
      <c r="G1520" s="49">
        <f t="shared" si="3"/>
        <v>1.1599999999999999</v>
      </c>
    </row>
    <row r="1521" spans="1:7" ht="21" customHeight="1" x14ac:dyDescent="0.25">
      <c r="A1521" s="42" t="s">
        <v>1033</v>
      </c>
      <c r="B1521" s="43" t="s">
        <v>1034</v>
      </c>
      <c r="C1521" s="42" t="s">
        <v>39</v>
      </c>
      <c r="D1521" s="42" t="s">
        <v>89</v>
      </c>
      <c r="E1521" s="44">
        <v>0.92400000000000004</v>
      </c>
      <c r="F1521" s="45">
        <v>2.6</v>
      </c>
      <c r="G1521" s="49">
        <f t="shared" si="3"/>
        <v>2.4</v>
      </c>
    </row>
    <row r="1522" spans="1:7" ht="29.1" customHeight="1" x14ac:dyDescent="0.25">
      <c r="A1522" s="42" t="s">
        <v>1035</v>
      </c>
      <c r="B1522" s="43" t="s">
        <v>1036</v>
      </c>
      <c r="C1522" s="42" t="s">
        <v>39</v>
      </c>
      <c r="D1522" s="42" t="s">
        <v>89</v>
      </c>
      <c r="E1522" s="44">
        <v>2.8980000000000001</v>
      </c>
      <c r="F1522" s="45">
        <v>13.29</v>
      </c>
      <c r="G1522" s="49">
        <f t="shared" si="3"/>
        <v>38.51</v>
      </c>
    </row>
    <row r="1523" spans="1:7" ht="15" customHeight="1" x14ac:dyDescent="0.25">
      <c r="A1523" s="28"/>
      <c r="B1523" s="28"/>
      <c r="C1523" s="28"/>
      <c r="D1523" s="28"/>
      <c r="E1523" s="83" t="s">
        <v>528</v>
      </c>
      <c r="F1523" s="83"/>
      <c r="G1523" s="50">
        <f>SUM(G1516:G1522)</f>
        <v>2028.0400000000002</v>
      </c>
    </row>
    <row r="1524" spans="1:7" ht="15" customHeight="1" x14ac:dyDescent="0.25">
      <c r="A1524" s="82" t="s">
        <v>534</v>
      </c>
      <c r="B1524" s="82"/>
      <c r="C1524" s="47" t="s">
        <v>3</v>
      </c>
      <c r="D1524" s="47" t="s">
        <v>4</v>
      </c>
      <c r="E1524" s="47" t="s">
        <v>514</v>
      </c>
      <c r="F1524" s="47" t="s">
        <v>515</v>
      </c>
      <c r="G1524" s="48" t="s">
        <v>516</v>
      </c>
    </row>
    <row r="1525" spans="1:7" ht="15" customHeight="1" x14ac:dyDescent="0.25">
      <c r="A1525" s="42" t="s">
        <v>667</v>
      </c>
      <c r="B1525" s="43" t="s">
        <v>636</v>
      </c>
      <c r="C1525" s="42" t="s">
        <v>39</v>
      </c>
      <c r="D1525" s="42" t="s">
        <v>537</v>
      </c>
      <c r="E1525" s="44">
        <v>64.061894510000002</v>
      </c>
      <c r="F1525" s="45">
        <v>27.95</v>
      </c>
      <c r="G1525" s="49">
        <f>TRUNC(TRUNC(E1525,8)*F1525,2)</f>
        <v>1790.52</v>
      </c>
    </row>
    <row r="1526" spans="1:7" ht="15" customHeight="1" x14ac:dyDescent="0.25">
      <c r="A1526" s="42" t="s">
        <v>668</v>
      </c>
      <c r="B1526" s="43" t="s">
        <v>555</v>
      </c>
      <c r="C1526" s="42" t="s">
        <v>39</v>
      </c>
      <c r="D1526" s="42" t="s">
        <v>537</v>
      </c>
      <c r="E1526" s="44">
        <v>50.334376779999999</v>
      </c>
      <c r="F1526" s="45">
        <v>23.06</v>
      </c>
      <c r="G1526" s="49">
        <f>TRUNC(TRUNC(E1526,8)*F1526,2)</f>
        <v>1160.71</v>
      </c>
    </row>
    <row r="1527" spans="1:7" ht="18" customHeight="1" x14ac:dyDescent="0.25">
      <c r="A1527" s="28"/>
      <c r="B1527" s="28"/>
      <c r="C1527" s="28"/>
      <c r="D1527" s="28"/>
      <c r="E1527" s="83" t="s">
        <v>541</v>
      </c>
      <c r="F1527" s="83"/>
      <c r="G1527" s="50">
        <f>SUM(G1525:G1526)</f>
        <v>2951.23</v>
      </c>
    </row>
    <row r="1528" spans="1:7" ht="15" customHeight="1" x14ac:dyDescent="0.25">
      <c r="A1528" s="82" t="s">
        <v>611</v>
      </c>
      <c r="B1528" s="82"/>
      <c r="C1528" s="47" t="s">
        <v>3</v>
      </c>
      <c r="D1528" s="47" t="s">
        <v>4</v>
      </c>
      <c r="E1528" s="47" t="s">
        <v>514</v>
      </c>
      <c r="F1528" s="47" t="s">
        <v>515</v>
      </c>
      <c r="G1528" s="48" t="s">
        <v>516</v>
      </c>
    </row>
    <row r="1529" spans="1:7" ht="29.1" customHeight="1" x14ac:dyDescent="0.25">
      <c r="A1529" s="42" t="s">
        <v>1037</v>
      </c>
      <c r="B1529" s="43" t="s">
        <v>1038</v>
      </c>
      <c r="C1529" s="42" t="s">
        <v>39</v>
      </c>
      <c r="D1529" s="42" t="s">
        <v>614</v>
      </c>
      <c r="E1529" s="44">
        <v>1.4335178099999999</v>
      </c>
      <c r="F1529" s="45">
        <v>606.38</v>
      </c>
      <c r="G1529" s="49">
        <f t="shared" ref="G1529:G1538" si="4">TRUNC(TRUNC(E1529,8)*F1529,2)</f>
        <v>869.25</v>
      </c>
    </row>
    <row r="1530" spans="1:7" ht="29.1" customHeight="1" x14ac:dyDescent="0.25">
      <c r="A1530" s="42" t="s">
        <v>1039</v>
      </c>
      <c r="B1530" s="43" t="s">
        <v>1040</v>
      </c>
      <c r="C1530" s="42" t="s">
        <v>39</v>
      </c>
      <c r="D1530" s="42" t="s">
        <v>614</v>
      </c>
      <c r="E1530" s="44">
        <v>0.25851034000000001</v>
      </c>
      <c r="F1530" s="45">
        <v>508.28</v>
      </c>
      <c r="G1530" s="49">
        <f t="shared" si="4"/>
        <v>131.38999999999999</v>
      </c>
    </row>
    <row r="1531" spans="1:7" ht="21" customHeight="1" x14ac:dyDescent="0.25">
      <c r="A1531" s="42" t="s">
        <v>1041</v>
      </c>
      <c r="B1531" s="43" t="s">
        <v>1042</v>
      </c>
      <c r="C1531" s="42" t="s">
        <v>39</v>
      </c>
      <c r="D1531" s="42" t="s">
        <v>602</v>
      </c>
      <c r="E1531" s="44">
        <v>7.0913158799999998</v>
      </c>
      <c r="F1531" s="45">
        <v>9.2799999999999994</v>
      </c>
      <c r="G1531" s="49">
        <f t="shared" si="4"/>
        <v>65.8</v>
      </c>
    </row>
    <row r="1532" spans="1:7" ht="29.1" customHeight="1" x14ac:dyDescent="0.25">
      <c r="A1532" s="42" t="s">
        <v>1043</v>
      </c>
      <c r="B1532" s="43" t="s">
        <v>1044</v>
      </c>
      <c r="C1532" s="42" t="s">
        <v>39</v>
      </c>
      <c r="D1532" s="42" t="s">
        <v>602</v>
      </c>
      <c r="E1532" s="44">
        <v>46.276225770000003</v>
      </c>
      <c r="F1532" s="45">
        <v>14.43</v>
      </c>
      <c r="G1532" s="49">
        <f t="shared" si="4"/>
        <v>667.76</v>
      </c>
    </row>
    <row r="1533" spans="1:7" ht="21" customHeight="1" x14ac:dyDescent="0.25">
      <c r="A1533" s="42" t="s">
        <v>1045</v>
      </c>
      <c r="B1533" s="43" t="s">
        <v>1046</v>
      </c>
      <c r="C1533" s="42" t="s">
        <v>39</v>
      </c>
      <c r="D1533" s="42" t="s">
        <v>602</v>
      </c>
      <c r="E1533" s="44">
        <v>5.15732064</v>
      </c>
      <c r="F1533" s="45">
        <v>9.83</v>
      </c>
      <c r="G1533" s="49">
        <f t="shared" si="4"/>
        <v>50.69</v>
      </c>
    </row>
    <row r="1534" spans="1:7" ht="29.1" customHeight="1" x14ac:dyDescent="0.25">
      <c r="A1534" s="42" t="s">
        <v>1047</v>
      </c>
      <c r="B1534" s="43" t="s">
        <v>1048</v>
      </c>
      <c r="C1534" s="42" t="s">
        <v>39</v>
      </c>
      <c r="D1534" s="42" t="s">
        <v>614</v>
      </c>
      <c r="E1534" s="44">
        <v>1.74331229</v>
      </c>
      <c r="F1534" s="45">
        <v>548.86</v>
      </c>
      <c r="G1534" s="49">
        <f t="shared" si="4"/>
        <v>956.83</v>
      </c>
    </row>
    <row r="1535" spans="1:7" ht="21" customHeight="1" x14ac:dyDescent="0.25">
      <c r="A1535" s="42" t="s">
        <v>1049</v>
      </c>
      <c r="B1535" s="43" t="s">
        <v>1050</v>
      </c>
      <c r="C1535" s="42" t="s">
        <v>39</v>
      </c>
      <c r="D1535" s="42" t="s">
        <v>614</v>
      </c>
      <c r="E1535" s="44">
        <v>0.17675177</v>
      </c>
      <c r="F1535" s="45">
        <v>1140.6199999999999</v>
      </c>
      <c r="G1535" s="49">
        <f t="shared" si="4"/>
        <v>201.6</v>
      </c>
    </row>
    <row r="1536" spans="1:7" ht="21" customHeight="1" x14ac:dyDescent="0.25">
      <c r="A1536" s="42" t="s">
        <v>1051</v>
      </c>
      <c r="B1536" s="43" t="s">
        <v>1052</v>
      </c>
      <c r="C1536" s="42" t="s">
        <v>39</v>
      </c>
      <c r="D1536" s="42" t="s">
        <v>614</v>
      </c>
      <c r="E1536" s="44">
        <v>0.15611621000000001</v>
      </c>
      <c r="F1536" s="45">
        <v>1178.8399999999999</v>
      </c>
      <c r="G1536" s="49">
        <f t="shared" si="4"/>
        <v>184.03</v>
      </c>
    </row>
    <row r="1537" spans="1:7" ht="29.1" customHeight="1" x14ac:dyDescent="0.25">
      <c r="A1537" s="42" t="s">
        <v>1053</v>
      </c>
      <c r="B1537" s="43" t="s">
        <v>1054</v>
      </c>
      <c r="C1537" s="42" t="s">
        <v>39</v>
      </c>
      <c r="D1537" s="42" t="s">
        <v>614</v>
      </c>
      <c r="E1537" s="44">
        <v>0.60948886000000002</v>
      </c>
      <c r="F1537" s="45">
        <v>2500.16</v>
      </c>
      <c r="G1537" s="49">
        <f t="shared" si="4"/>
        <v>1523.81</v>
      </c>
    </row>
    <row r="1538" spans="1:7" ht="29.1" customHeight="1" x14ac:dyDescent="0.25">
      <c r="A1538" s="42" t="s">
        <v>1055</v>
      </c>
      <c r="B1538" s="43" t="s">
        <v>1056</v>
      </c>
      <c r="C1538" s="42" t="s">
        <v>39</v>
      </c>
      <c r="D1538" s="42" t="s">
        <v>614</v>
      </c>
      <c r="E1538" s="44">
        <v>0.81062018999999996</v>
      </c>
      <c r="F1538" s="45">
        <v>312.93</v>
      </c>
      <c r="G1538" s="49">
        <f t="shared" si="4"/>
        <v>253.66</v>
      </c>
    </row>
    <row r="1539" spans="1:7" ht="15" customHeight="1" x14ac:dyDescent="0.25">
      <c r="A1539" s="28"/>
      <c r="B1539" s="28"/>
      <c r="C1539" s="28"/>
      <c r="D1539" s="28"/>
      <c r="E1539" s="83" t="s">
        <v>615</v>
      </c>
      <c r="F1539" s="83"/>
      <c r="G1539" s="50">
        <f>SUM(G1529:G1538)</f>
        <v>4904.82</v>
      </c>
    </row>
    <row r="1540" spans="1:7" ht="15" customHeight="1" x14ac:dyDescent="0.25">
      <c r="A1540" s="28"/>
      <c r="B1540" s="28"/>
      <c r="C1540" s="28"/>
      <c r="D1540" s="28"/>
      <c r="E1540" s="78" t="s">
        <v>529</v>
      </c>
      <c r="F1540" s="78"/>
      <c r="G1540" s="51">
        <f>ROUND(SUM(G1514,G1523,G1527,G1539),2)</f>
        <v>9927.57</v>
      </c>
    </row>
    <row r="1541" spans="1:7" ht="15" customHeight="1" x14ac:dyDescent="0.25">
      <c r="A1541" s="28"/>
      <c r="B1541" s="28"/>
      <c r="C1541" s="28"/>
      <c r="D1541" s="28"/>
      <c r="E1541" s="78" t="s">
        <v>530</v>
      </c>
      <c r="F1541" s="78"/>
      <c r="G1541" s="51">
        <f>ROUND(SUM(G1514,G1523,G1527,G1539),2)</f>
        <v>9927.57</v>
      </c>
    </row>
    <row r="1542" spans="1:7" ht="15" customHeight="1" x14ac:dyDescent="0.25">
      <c r="A1542" s="28"/>
      <c r="B1542" s="28"/>
      <c r="C1542" s="28"/>
      <c r="D1542" s="28"/>
      <c r="E1542" s="78" t="s">
        <v>531</v>
      </c>
      <c r="F1542" s="78"/>
      <c r="G1542" s="51">
        <f>ROUND(G1540*(1+(29.84/100)),2)</f>
        <v>12889.96</v>
      </c>
    </row>
    <row r="1543" spans="1:7" ht="15" customHeight="1" x14ac:dyDescent="0.25">
      <c r="A1543" s="28"/>
      <c r="B1543" s="28"/>
      <c r="C1543" s="28"/>
      <c r="D1543" s="28"/>
      <c r="E1543" s="78" t="s">
        <v>542</v>
      </c>
      <c r="F1543" s="78"/>
      <c r="G1543" s="51">
        <v>2</v>
      </c>
    </row>
    <row r="1544" spans="1:7" ht="9.9499999999999993" customHeight="1" x14ac:dyDescent="0.25">
      <c r="A1544" s="28"/>
      <c r="B1544" s="28"/>
      <c r="C1544" s="28"/>
      <c r="D1544" s="28"/>
      <c r="E1544" s="84"/>
      <c r="F1544" s="84"/>
      <c r="G1544" s="84"/>
    </row>
    <row r="1545" spans="1:7" ht="20.100000000000001" customHeight="1" x14ac:dyDescent="0.25">
      <c r="A1545" s="85" t="s">
        <v>1057</v>
      </c>
      <c r="B1545" s="85"/>
      <c r="C1545" s="85"/>
      <c r="D1545" s="85"/>
      <c r="E1545" s="85"/>
      <c r="F1545" s="85"/>
      <c r="G1545" s="85"/>
    </row>
    <row r="1546" spans="1:7" ht="15" customHeight="1" x14ac:dyDescent="0.25">
      <c r="A1546" s="82" t="s">
        <v>590</v>
      </c>
      <c r="B1546" s="82"/>
      <c r="C1546" s="47" t="s">
        <v>3</v>
      </c>
      <c r="D1546" s="47" t="s">
        <v>4</v>
      </c>
      <c r="E1546" s="47" t="s">
        <v>514</v>
      </c>
      <c r="F1546" s="47" t="s">
        <v>515</v>
      </c>
      <c r="G1546" s="48" t="s">
        <v>516</v>
      </c>
    </row>
    <row r="1547" spans="1:7" ht="45.95" customHeight="1" x14ac:dyDescent="0.25">
      <c r="A1547" s="42" t="s">
        <v>1023</v>
      </c>
      <c r="B1547" s="43" t="s">
        <v>1024</v>
      </c>
      <c r="C1547" s="42" t="s">
        <v>39</v>
      </c>
      <c r="D1547" s="42" t="s">
        <v>593</v>
      </c>
      <c r="E1547" s="44">
        <v>2.7544217199999999</v>
      </c>
      <c r="F1547" s="45">
        <v>57.86</v>
      </c>
      <c r="G1547" s="49">
        <f>TRUNC(TRUNC(E1547,8)*F1547,2)</f>
        <v>159.37</v>
      </c>
    </row>
    <row r="1548" spans="1:7" ht="45.95" customHeight="1" x14ac:dyDescent="0.25">
      <c r="A1548" s="42" t="s">
        <v>1025</v>
      </c>
      <c r="B1548" s="43" t="s">
        <v>1026</v>
      </c>
      <c r="C1548" s="42" t="s">
        <v>39</v>
      </c>
      <c r="D1548" s="42" t="s">
        <v>596</v>
      </c>
      <c r="E1548" s="44">
        <v>1.3515997500000001</v>
      </c>
      <c r="F1548" s="45">
        <v>131.82</v>
      </c>
      <c r="G1548" s="49">
        <f>TRUNC(TRUNC(E1548,8)*F1548,2)</f>
        <v>178.16</v>
      </c>
    </row>
    <row r="1549" spans="1:7" ht="18" customHeight="1" x14ac:dyDescent="0.25">
      <c r="A1549" s="28"/>
      <c r="B1549" s="28"/>
      <c r="C1549" s="28"/>
      <c r="D1549" s="28"/>
      <c r="E1549" s="83" t="s">
        <v>597</v>
      </c>
      <c r="F1549" s="83"/>
      <c r="G1549" s="50">
        <f>SUM(G1547:G1548)</f>
        <v>337.53</v>
      </c>
    </row>
    <row r="1550" spans="1:7" ht="15" customHeight="1" x14ac:dyDescent="0.25">
      <c r="A1550" s="82" t="s">
        <v>513</v>
      </c>
      <c r="B1550" s="82"/>
      <c r="C1550" s="47" t="s">
        <v>3</v>
      </c>
      <c r="D1550" s="47" t="s">
        <v>4</v>
      </c>
      <c r="E1550" s="47" t="s">
        <v>514</v>
      </c>
      <c r="F1550" s="47" t="s">
        <v>515</v>
      </c>
      <c r="G1550" s="48" t="s">
        <v>516</v>
      </c>
    </row>
    <row r="1551" spans="1:7" ht="21" customHeight="1" x14ac:dyDescent="0.25">
      <c r="A1551" s="42" t="s">
        <v>1027</v>
      </c>
      <c r="B1551" s="43" t="s">
        <v>1028</v>
      </c>
      <c r="C1551" s="42" t="s">
        <v>39</v>
      </c>
      <c r="D1551" s="42" t="s">
        <v>22</v>
      </c>
      <c r="E1551" s="44">
        <v>239.19380000000001</v>
      </c>
      <c r="F1551" s="45">
        <v>4.67</v>
      </c>
      <c r="G1551" s="49">
        <f t="shared" ref="G1551:G1558" si="5">TRUNC(TRUNC(E1551,8)*F1551,2)</f>
        <v>1117.03</v>
      </c>
    </row>
    <row r="1552" spans="1:7" ht="21" customHeight="1" x14ac:dyDescent="0.25">
      <c r="A1552" s="42" t="s">
        <v>1029</v>
      </c>
      <c r="B1552" s="43" t="s">
        <v>1030</v>
      </c>
      <c r="C1552" s="42" t="s">
        <v>39</v>
      </c>
      <c r="D1552" s="42" t="s">
        <v>22</v>
      </c>
      <c r="E1552" s="44">
        <v>159.6</v>
      </c>
      <c r="F1552" s="45">
        <v>2.9</v>
      </c>
      <c r="G1552" s="49">
        <f t="shared" si="5"/>
        <v>462.84</v>
      </c>
    </row>
    <row r="1553" spans="1:7" ht="21" customHeight="1" x14ac:dyDescent="0.25">
      <c r="A1553" s="42" t="s">
        <v>663</v>
      </c>
      <c r="B1553" s="43" t="s">
        <v>664</v>
      </c>
      <c r="C1553" s="42" t="s">
        <v>39</v>
      </c>
      <c r="D1553" s="42" t="s">
        <v>654</v>
      </c>
      <c r="E1553" s="44">
        <v>4.0800000000000003E-2</v>
      </c>
      <c r="F1553" s="45">
        <v>6.39</v>
      </c>
      <c r="G1553" s="49">
        <f t="shared" si="5"/>
        <v>0.26</v>
      </c>
    </row>
    <row r="1554" spans="1:7" ht="21" customHeight="1" x14ac:dyDescent="0.25">
      <c r="A1554" s="42" t="s">
        <v>1058</v>
      </c>
      <c r="B1554" s="43" t="s">
        <v>1059</v>
      </c>
      <c r="C1554" s="42" t="s">
        <v>39</v>
      </c>
      <c r="D1554" s="42" t="s">
        <v>614</v>
      </c>
      <c r="E1554" s="44">
        <v>6.681</v>
      </c>
      <c r="F1554" s="45">
        <v>219.83</v>
      </c>
      <c r="G1554" s="49">
        <f t="shared" si="5"/>
        <v>1468.68</v>
      </c>
    </row>
    <row r="1555" spans="1:7" ht="21" customHeight="1" x14ac:dyDescent="0.25">
      <c r="A1555" s="42" t="s">
        <v>598</v>
      </c>
      <c r="B1555" s="43" t="s">
        <v>599</v>
      </c>
      <c r="C1555" s="42" t="s">
        <v>39</v>
      </c>
      <c r="D1555" s="42" t="s">
        <v>89</v>
      </c>
      <c r="E1555" s="44">
        <v>0.88800000000000001</v>
      </c>
      <c r="F1555" s="45">
        <v>7.44</v>
      </c>
      <c r="G1555" s="49">
        <f t="shared" si="5"/>
        <v>6.6</v>
      </c>
    </row>
    <row r="1556" spans="1:7" ht="15" customHeight="1" x14ac:dyDescent="0.25">
      <c r="A1556" s="42" t="s">
        <v>1031</v>
      </c>
      <c r="B1556" s="43" t="s">
        <v>1032</v>
      </c>
      <c r="C1556" s="42" t="s">
        <v>39</v>
      </c>
      <c r="D1556" s="42" t="s">
        <v>602</v>
      </c>
      <c r="E1556" s="44">
        <v>9.3600000000000003E-2</v>
      </c>
      <c r="F1556" s="45">
        <v>14.22</v>
      </c>
      <c r="G1556" s="49">
        <f t="shared" si="5"/>
        <v>1.33</v>
      </c>
    </row>
    <row r="1557" spans="1:7" ht="21" customHeight="1" x14ac:dyDescent="0.25">
      <c r="A1557" s="42" t="s">
        <v>1033</v>
      </c>
      <c r="B1557" s="43" t="s">
        <v>1034</v>
      </c>
      <c r="C1557" s="42" t="s">
        <v>39</v>
      </c>
      <c r="D1557" s="42" t="s">
        <v>89</v>
      </c>
      <c r="E1557" s="44">
        <v>1.056</v>
      </c>
      <c r="F1557" s="45">
        <v>2.6</v>
      </c>
      <c r="G1557" s="49">
        <f t="shared" si="5"/>
        <v>2.74</v>
      </c>
    </row>
    <row r="1558" spans="1:7" ht="29.1" customHeight="1" x14ac:dyDescent="0.25">
      <c r="A1558" s="42" t="s">
        <v>1035</v>
      </c>
      <c r="B1558" s="43" t="s">
        <v>1036</v>
      </c>
      <c r="C1558" s="42" t="s">
        <v>39</v>
      </c>
      <c r="D1558" s="42" t="s">
        <v>89</v>
      </c>
      <c r="E1558" s="44">
        <v>3.3119999999999998</v>
      </c>
      <c r="F1558" s="45">
        <v>13.29</v>
      </c>
      <c r="G1558" s="49">
        <f t="shared" si="5"/>
        <v>44.01</v>
      </c>
    </row>
    <row r="1559" spans="1:7" ht="15" customHeight="1" x14ac:dyDescent="0.25">
      <c r="A1559" s="28"/>
      <c r="B1559" s="28"/>
      <c r="C1559" s="28"/>
      <c r="D1559" s="28"/>
      <c r="E1559" s="83" t="s">
        <v>528</v>
      </c>
      <c r="F1559" s="83"/>
      <c r="G1559" s="50">
        <f>SUM(G1551:G1558)</f>
        <v>3103.49</v>
      </c>
    </row>
    <row r="1560" spans="1:7" ht="15" customHeight="1" x14ac:dyDescent="0.25">
      <c r="A1560" s="82" t="s">
        <v>534</v>
      </c>
      <c r="B1560" s="82"/>
      <c r="C1560" s="47" t="s">
        <v>3</v>
      </c>
      <c r="D1560" s="47" t="s">
        <v>4</v>
      </c>
      <c r="E1560" s="47" t="s">
        <v>514</v>
      </c>
      <c r="F1560" s="47" t="s">
        <v>515</v>
      </c>
      <c r="G1560" s="48" t="s">
        <v>516</v>
      </c>
    </row>
    <row r="1561" spans="1:7" ht="15" customHeight="1" x14ac:dyDescent="0.25">
      <c r="A1561" s="42" t="s">
        <v>667</v>
      </c>
      <c r="B1561" s="43" t="s">
        <v>636</v>
      </c>
      <c r="C1561" s="42" t="s">
        <v>39</v>
      </c>
      <c r="D1561" s="42" t="s">
        <v>537</v>
      </c>
      <c r="E1561" s="44">
        <v>55.775643549999998</v>
      </c>
      <c r="F1561" s="45">
        <v>27.95</v>
      </c>
      <c r="G1561" s="49">
        <f>TRUNC(TRUNC(E1561,8)*F1561,2)</f>
        <v>1558.92</v>
      </c>
    </row>
    <row r="1562" spans="1:7" ht="15" customHeight="1" x14ac:dyDescent="0.25">
      <c r="A1562" s="42" t="s">
        <v>668</v>
      </c>
      <c r="B1562" s="43" t="s">
        <v>555</v>
      </c>
      <c r="C1562" s="42" t="s">
        <v>39</v>
      </c>
      <c r="D1562" s="42" t="s">
        <v>537</v>
      </c>
      <c r="E1562" s="44">
        <v>43.823495209999997</v>
      </c>
      <c r="F1562" s="45">
        <v>23.06</v>
      </c>
      <c r="G1562" s="49">
        <f>TRUNC(TRUNC(E1562,8)*F1562,2)</f>
        <v>1010.56</v>
      </c>
    </row>
    <row r="1563" spans="1:7" ht="18" customHeight="1" x14ac:dyDescent="0.25">
      <c r="A1563" s="28"/>
      <c r="B1563" s="28"/>
      <c r="C1563" s="28"/>
      <c r="D1563" s="28"/>
      <c r="E1563" s="83" t="s">
        <v>541</v>
      </c>
      <c r="F1563" s="83"/>
      <c r="G1563" s="50">
        <f>SUM(G1561:G1562)</f>
        <v>2569.48</v>
      </c>
    </row>
    <row r="1564" spans="1:7" ht="15" customHeight="1" x14ac:dyDescent="0.25">
      <c r="A1564" s="82" t="s">
        <v>611</v>
      </c>
      <c r="B1564" s="82"/>
      <c r="C1564" s="47" t="s">
        <v>3</v>
      </c>
      <c r="D1564" s="47" t="s">
        <v>4</v>
      </c>
      <c r="E1564" s="47" t="s">
        <v>514</v>
      </c>
      <c r="F1564" s="47" t="s">
        <v>515</v>
      </c>
      <c r="G1564" s="48" t="s">
        <v>516</v>
      </c>
    </row>
    <row r="1565" spans="1:7" ht="29.1" customHeight="1" x14ac:dyDescent="0.25">
      <c r="A1565" s="42" t="s">
        <v>1037</v>
      </c>
      <c r="B1565" s="43" t="s">
        <v>1038</v>
      </c>
      <c r="C1565" s="42" t="s">
        <v>39</v>
      </c>
      <c r="D1565" s="42" t="s">
        <v>614</v>
      </c>
      <c r="E1565" s="44">
        <v>1.23012242</v>
      </c>
      <c r="F1565" s="45">
        <v>606.38</v>
      </c>
      <c r="G1565" s="49">
        <f t="shared" ref="G1565:G1574" si="6">TRUNC(TRUNC(E1565,8)*F1565,2)</f>
        <v>745.92</v>
      </c>
    </row>
    <row r="1566" spans="1:7" ht="29.1" customHeight="1" x14ac:dyDescent="0.25">
      <c r="A1566" s="42" t="s">
        <v>1039</v>
      </c>
      <c r="B1566" s="43" t="s">
        <v>1040</v>
      </c>
      <c r="C1566" s="42" t="s">
        <v>39</v>
      </c>
      <c r="D1566" s="42" t="s">
        <v>614</v>
      </c>
      <c r="E1566" s="44">
        <v>0.21208099999999999</v>
      </c>
      <c r="F1566" s="45">
        <v>508.28</v>
      </c>
      <c r="G1566" s="49">
        <f t="shared" si="6"/>
        <v>107.79</v>
      </c>
    </row>
    <row r="1567" spans="1:7" ht="21" customHeight="1" x14ac:dyDescent="0.25">
      <c r="A1567" s="42" t="s">
        <v>1041</v>
      </c>
      <c r="B1567" s="43" t="s">
        <v>1042</v>
      </c>
      <c r="C1567" s="42" t="s">
        <v>39</v>
      </c>
      <c r="D1567" s="42" t="s">
        <v>602</v>
      </c>
      <c r="E1567" s="44">
        <v>16.451451219999999</v>
      </c>
      <c r="F1567" s="45">
        <v>9.2799999999999994</v>
      </c>
      <c r="G1567" s="49">
        <f t="shared" si="6"/>
        <v>152.66</v>
      </c>
    </row>
    <row r="1568" spans="1:7" ht="29.1" customHeight="1" x14ac:dyDescent="0.25">
      <c r="A1568" s="42" t="s">
        <v>1043</v>
      </c>
      <c r="B1568" s="43" t="s">
        <v>1044</v>
      </c>
      <c r="C1568" s="42" t="s">
        <v>39</v>
      </c>
      <c r="D1568" s="42" t="s">
        <v>602</v>
      </c>
      <c r="E1568" s="44">
        <v>55.411555460000002</v>
      </c>
      <c r="F1568" s="45">
        <v>14.43</v>
      </c>
      <c r="G1568" s="49">
        <f t="shared" si="6"/>
        <v>799.58</v>
      </c>
    </row>
    <row r="1569" spans="1:7" ht="21" customHeight="1" x14ac:dyDescent="0.25">
      <c r="A1569" s="42" t="s">
        <v>1045</v>
      </c>
      <c r="B1569" s="43" t="s">
        <v>1046</v>
      </c>
      <c r="C1569" s="42" t="s">
        <v>39</v>
      </c>
      <c r="D1569" s="42" t="s">
        <v>602</v>
      </c>
      <c r="E1569" s="44">
        <v>3.4634634100000001</v>
      </c>
      <c r="F1569" s="45">
        <v>9.83</v>
      </c>
      <c r="G1569" s="49">
        <f t="shared" si="6"/>
        <v>34.04</v>
      </c>
    </row>
    <row r="1570" spans="1:7" ht="29.1" customHeight="1" x14ac:dyDescent="0.25">
      <c r="A1570" s="42" t="s">
        <v>1047</v>
      </c>
      <c r="B1570" s="43" t="s">
        <v>1048</v>
      </c>
      <c r="C1570" s="42" t="s">
        <v>39</v>
      </c>
      <c r="D1570" s="42" t="s">
        <v>614</v>
      </c>
      <c r="E1570" s="44">
        <v>2.08748048</v>
      </c>
      <c r="F1570" s="45">
        <v>548.86</v>
      </c>
      <c r="G1570" s="49">
        <f t="shared" si="6"/>
        <v>1145.73</v>
      </c>
    </row>
    <row r="1571" spans="1:7" ht="21" customHeight="1" x14ac:dyDescent="0.25">
      <c r="A1571" s="42" t="s">
        <v>1049</v>
      </c>
      <c r="B1571" s="43" t="s">
        <v>1050</v>
      </c>
      <c r="C1571" s="42" t="s">
        <v>39</v>
      </c>
      <c r="D1571" s="42" t="s">
        <v>614</v>
      </c>
      <c r="E1571" s="44">
        <v>0.41012851</v>
      </c>
      <c r="F1571" s="45">
        <v>1140.6199999999999</v>
      </c>
      <c r="G1571" s="49">
        <f t="shared" si="6"/>
        <v>467.8</v>
      </c>
    </row>
    <row r="1572" spans="1:7" ht="21" customHeight="1" x14ac:dyDescent="0.25">
      <c r="A1572" s="42" t="s">
        <v>1051</v>
      </c>
      <c r="B1572" s="43" t="s">
        <v>1052</v>
      </c>
      <c r="C1572" s="42" t="s">
        <v>39</v>
      </c>
      <c r="D1572" s="42" t="s">
        <v>614</v>
      </c>
      <c r="E1572" s="44">
        <v>0.10490027</v>
      </c>
      <c r="F1572" s="45">
        <v>1178.8399999999999</v>
      </c>
      <c r="G1572" s="49">
        <f t="shared" si="6"/>
        <v>123.66</v>
      </c>
    </row>
    <row r="1573" spans="1:7" ht="29.1" customHeight="1" x14ac:dyDescent="0.25">
      <c r="A1573" s="42" t="s">
        <v>1053</v>
      </c>
      <c r="B1573" s="43" t="s">
        <v>1054</v>
      </c>
      <c r="C1573" s="42" t="s">
        <v>39</v>
      </c>
      <c r="D1573" s="42" t="s">
        <v>614</v>
      </c>
      <c r="E1573" s="44">
        <v>1.4574648299999999</v>
      </c>
      <c r="F1573" s="45">
        <v>2500.16</v>
      </c>
      <c r="G1573" s="49">
        <f t="shared" si="6"/>
        <v>3643.89</v>
      </c>
    </row>
    <row r="1574" spans="1:7" ht="29.1" customHeight="1" x14ac:dyDescent="0.25">
      <c r="A1574" s="42" t="s">
        <v>1055</v>
      </c>
      <c r="B1574" s="43" t="s">
        <v>1056</v>
      </c>
      <c r="C1574" s="42" t="s">
        <v>39</v>
      </c>
      <c r="D1574" s="42" t="s">
        <v>614</v>
      </c>
      <c r="E1574" s="44">
        <v>0.98322083999999998</v>
      </c>
      <c r="F1574" s="45">
        <v>312.93</v>
      </c>
      <c r="G1574" s="49">
        <f t="shared" si="6"/>
        <v>307.67</v>
      </c>
    </row>
    <row r="1575" spans="1:7" ht="15" customHeight="1" x14ac:dyDescent="0.25">
      <c r="A1575" s="28"/>
      <c r="B1575" s="28"/>
      <c r="C1575" s="28"/>
      <c r="D1575" s="28"/>
      <c r="E1575" s="83" t="s">
        <v>615</v>
      </c>
      <c r="F1575" s="83"/>
      <c r="G1575" s="50">
        <f>SUM(G1565:G1574)</f>
        <v>7528.74</v>
      </c>
    </row>
    <row r="1576" spans="1:7" ht="15" customHeight="1" x14ac:dyDescent="0.25">
      <c r="A1576" s="28"/>
      <c r="B1576" s="28"/>
      <c r="C1576" s="28"/>
      <c r="D1576" s="28"/>
      <c r="E1576" s="78" t="s">
        <v>529</v>
      </c>
      <c r="F1576" s="78"/>
      <c r="G1576" s="51">
        <f>ROUND(SUM(G1549,G1559,G1563,G1575),2)</f>
        <v>13539.24</v>
      </c>
    </row>
    <row r="1577" spans="1:7" ht="15" customHeight="1" x14ac:dyDescent="0.25">
      <c r="A1577" s="28"/>
      <c r="B1577" s="28"/>
      <c r="C1577" s="28"/>
      <c r="D1577" s="28"/>
      <c r="E1577" s="78" t="s">
        <v>530</v>
      </c>
      <c r="F1577" s="78"/>
      <c r="G1577" s="51">
        <f>ROUND(SUM(G1549,G1559,G1563,G1575),2)</f>
        <v>13539.24</v>
      </c>
    </row>
    <row r="1578" spans="1:7" ht="15" customHeight="1" x14ac:dyDescent="0.25">
      <c r="A1578" s="28"/>
      <c r="B1578" s="28"/>
      <c r="C1578" s="28"/>
      <c r="D1578" s="28"/>
      <c r="E1578" s="78" t="s">
        <v>531</v>
      </c>
      <c r="F1578" s="78"/>
      <c r="G1578" s="51">
        <f>ROUND(G1576*(1+(29.84/100)),2)</f>
        <v>17579.349999999999</v>
      </c>
    </row>
    <row r="1579" spans="1:7" ht="15" customHeight="1" x14ac:dyDescent="0.25">
      <c r="A1579" s="28"/>
      <c r="B1579" s="28"/>
      <c r="C1579" s="28"/>
      <c r="D1579" s="28"/>
      <c r="E1579" s="78" t="s">
        <v>542</v>
      </c>
      <c r="F1579" s="78"/>
      <c r="G1579" s="51">
        <v>2</v>
      </c>
    </row>
    <row r="1580" spans="1:7" ht="9.9499999999999993" customHeight="1" x14ac:dyDescent="0.25">
      <c r="A1580" s="28"/>
      <c r="B1580" s="28"/>
      <c r="C1580" s="28"/>
      <c r="D1580" s="28"/>
      <c r="E1580" s="84"/>
      <c r="F1580" s="84"/>
      <c r="G1580" s="84"/>
    </row>
    <row r="1581" spans="1:7" ht="20.100000000000001" customHeight="1" x14ac:dyDescent="0.25">
      <c r="A1581" s="85" t="s">
        <v>1060</v>
      </c>
      <c r="B1581" s="85"/>
      <c r="C1581" s="85"/>
      <c r="D1581" s="85"/>
      <c r="E1581" s="85"/>
      <c r="F1581" s="85"/>
      <c r="G1581" s="85"/>
    </row>
    <row r="1582" spans="1:7" ht="15" customHeight="1" x14ac:dyDescent="0.25">
      <c r="A1582" s="82" t="s">
        <v>590</v>
      </c>
      <c r="B1582" s="82"/>
      <c r="C1582" s="47" t="s">
        <v>3</v>
      </c>
      <c r="D1582" s="47" t="s">
        <v>4</v>
      </c>
      <c r="E1582" s="47" t="s">
        <v>514</v>
      </c>
      <c r="F1582" s="47" t="s">
        <v>515</v>
      </c>
      <c r="G1582" s="48" t="s">
        <v>516</v>
      </c>
    </row>
    <row r="1583" spans="1:7" ht="45.95" customHeight="1" x14ac:dyDescent="0.25">
      <c r="A1583" s="42" t="s">
        <v>1023</v>
      </c>
      <c r="B1583" s="43" t="s">
        <v>1024</v>
      </c>
      <c r="C1583" s="42" t="s">
        <v>39</v>
      </c>
      <c r="D1583" s="42" t="s">
        <v>593</v>
      </c>
      <c r="E1583" s="44">
        <v>1.4656049</v>
      </c>
      <c r="F1583" s="45">
        <v>57.86</v>
      </c>
      <c r="G1583" s="49">
        <f>TRUNC(TRUNC(E1583,8)*F1583,2)</f>
        <v>84.79</v>
      </c>
    </row>
    <row r="1584" spans="1:7" ht="45.95" customHeight="1" x14ac:dyDescent="0.25">
      <c r="A1584" s="42" t="s">
        <v>1025</v>
      </c>
      <c r="B1584" s="43" t="s">
        <v>1026</v>
      </c>
      <c r="C1584" s="42" t="s">
        <v>39</v>
      </c>
      <c r="D1584" s="42" t="s">
        <v>596</v>
      </c>
      <c r="E1584" s="44">
        <v>0.71916155999999998</v>
      </c>
      <c r="F1584" s="45">
        <v>131.82</v>
      </c>
      <c r="G1584" s="49">
        <f>TRUNC(TRUNC(E1584,8)*F1584,2)</f>
        <v>94.79</v>
      </c>
    </row>
    <row r="1585" spans="1:7" ht="18" customHeight="1" x14ac:dyDescent="0.25">
      <c r="A1585" s="28"/>
      <c r="B1585" s="28"/>
      <c r="C1585" s="28"/>
      <c r="D1585" s="28"/>
      <c r="E1585" s="83" t="s">
        <v>597</v>
      </c>
      <c r="F1585" s="83"/>
      <c r="G1585" s="50">
        <f>SUM(G1583:G1584)</f>
        <v>179.58</v>
      </c>
    </row>
    <row r="1586" spans="1:7" ht="15" customHeight="1" x14ac:dyDescent="0.25">
      <c r="A1586" s="82" t="s">
        <v>513</v>
      </c>
      <c r="B1586" s="82"/>
      <c r="C1586" s="47" t="s">
        <v>3</v>
      </c>
      <c r="D1586" s="47" t="s">
        <v>4</v>
      </c>
      <c r="E1586" s="47" t="s">
        <v>514</v>
      </c>
      <c r="F1586" s="47" t="s">
        <v>515</v>
      </c>
      <c r="G1586" s="48" t="s">
        <v>516</v>
      </c>
    </row>
    <row r="1587" spans="1:7" ht="21" customHeight="1" x14ac:dyDescent="0.25">
      <c r="A1587" s="42" t="s">
        <v>1027</v>
      </c>
      <c r="B1587" s="43" t="s">
        <v>1028</v>
      </c>
      <c r="C1587" s="42" t="s">
        <v>39</v>
      </c>
      <c r="D1587" s="42" t="s">
        <v>22</v>
      </c>
      <c r="E1587" s="44">
        <v>409.02670000000001</v>
      </c>
      <c r="F1587" s="45">
        <v>4.67</v>
      </c>
      <c r="G1587" s="49">
        <f>TRUNC(TRUNC(E1587,8)*F1587,2)</f>
        <v>1910.15</v>
      </c>
    </row>
    <row r="1588" spans="1:7" ht="21" customHeight="1" x14ac:dyDescent="0.25">
      <c r="A1588" s="42" t="s">
        <v>1029</v>
      </c>
      <c r="B1588" s="43" t="s">
        <v>1030</v>
      </c>
      <c r="C1588" s="42" t="s">
        <v>39</v>
      </c>
      <c r="D1588" s="42" t="s">
        <v>22</v>
      </c>
      <c r="E1588" s="44">
        <v>77.7</v>
      </c>
      <c r="F1588" s="45">
        <v>2.9</v>
      </c>
      <c r="G1588" s="49">
        <f>TRUNC(TRUNC(E1588,8)*F1588,2)</f>
        <v>225.33</v>
      </c>
    </row>
    <row r="1589" spans="1:7" ht="21" customHeight="1" x14ac:dyDescent="0.25">
      <c r="A1589" s="42" t="s">
        <v>1058</v>
      </c>
      <c r="B1589" s="43" t="s">
        <v>1059</v>
      </c>
      <c r="C1589" s="42" t="s">
        <v>39</v>
      </c>
      <c r="D1589" s="42" t="s">
        <v>614</v>
      </c>
      <c r="E1589" s="44">
        <v>3.0623999999999998</v>
      </c>
      <c r="F1589" s="45">
        <v>219.83</v>
      </c>
      <c r="G1589" s="49">
        <f>TRUNC(TRUNC(E1589,8)*F1589,2)</f>
        <v>673.2</v>
      </c>
    </row>
    <row r="1590" spans="1:7" ht="15" customHeight="1" x14ac:dyDescent="0.25">
      <c r="A1590" s="28"/>
      <c r="B1590" s="28"/>
      <c r="C1590" s="28"/>
      <c r="D1590" s="28"/>
      <c r="E1590" s="83" t="s">
        <v>528</v>
      </c>
      <c r="F1590" s="83"/>
      <c r="G1590" s="50">
        <f>SUM(G1587:G1589)</f>
        <v>2808.6800000000003</v>
      </c>
    </row>
    <row r="1591" spans="1:7" ht="15" customHeight="1" x14ac:dyDescent="0.25">
      <c r="A1591" s="82" t="s">
        <v>534</v>
      </c>
      <c r="B1591" s="82"/>
      <c r="C1591" s="47" t="s">
        <v>3</v>
      </c>
      <c r="D1591" s="47" t="s">
        <v>4</v>
      </c>
      <c r="E1591" s="47" t="s">
        <v>514</v>
      </c>
      <c r="F1591" s="47" t="s">
        <v>515</v>
      </c>
      <c r="G1591" s="48" t="s">
        <v>516</v>
      </c>
    </row>
    <row r="1592" spans="1:7" ht="15" customHeight="1" x14ac:dyDescent="0.25">
      <c r="A1592" s="42" t="s">
        <v>667</v>
      </c>
      <c r="B1592" s="43" t="s">
        <v>636</v>
      </c>
      <c r="C1592" s="42" t="s">
        <v>39</v>
      </c>
      <c r="D1592" s="42" t="s">
        <v>537</v>
      </c>
      <c r="E1592" s="44">
        <v>41.373881750000002</v>
      </c>
      <c r="F1592" s="45">
        <v>27.95</v>
      </c>
      <c r="G1592" s="49">
        <f>TRUNC(TRUNC(E1592,8)*F1592,2)</f>
        <v>1156.3900000000001</v>
      </c>
    </row>
    <row r="1593" spans="1:7" ht="15" customHeight="1" x14ac:dyDescent="0.25">
      <c r="A1593" s="42" t="s">
        <v>668</v>
      </c>
      <c r="B1593" s="43" t="s">
        <v>555</v>
      </c>
      <c r="C1593" s="42" t="s">
        <v>39</v>
      </c>
      <c r="D1593" s="42" t="s">
        <v>537</v>
      </c>
      <c r="E1593" s="44">
        <v>32.508343279999998</v>
      </c>
      <c r="F1593" s="45">
        <v>23.06</v>
      </c>
      <c r="G1593" s="49">
        <f>TRUNC(TRUNC(E1593,8)*F1593,2)</f>
        <v>749.64</v>
      </c>
    </row>
    <row r="1594" spans="1:7" ht="18" customHeight="1" x14ac:dyDescent="0.25">
      <c r="A1594" s="28"/>
      <c r="B1594" s="28"/>
      <c r="C1594" s="28"/>
      <c r="D1594" s="28"/>
      <c r="E1594" s="83" t="s">
        <v>541</v>
      </c>
      <c r="F1594" s="83"/>
      <c r="G1594" s="50">
        <f>SUM(G1592:G1593)</f>
        <v>1906.0300000000002</v>
      </c>
    </row>
    <row r="1595" spans="1:7" ht="15" customHeight="1" x14ac:dyDescent="0.25">
      <c r="A1595" s="82" t="s">
        <v>611</v>
      </c>
      <c r="B1595" s="82"/>
      <c r="C1595" s="47" t="s">
        <v>3</v>
      </c>
      <c r="D1595" s="47" t="s">
        <v>4</v>
      </c>
      <c r="E1595" s="47" t="s">
        <v>514</v>
      </c>
      <c r="F1595" s="47" t="s">
        <v>515</v>
      </c>
      <c r="G1595" s="48" t="s">
        <v>516</v>
      </c>
    </row>
    <row r="1596" spans="1:7" ht="29.1" customHeight="1" x14ac:dyDescent="0.25">
      <c r="A1596" s="42" t="s">
        <v>1061</v>
      </c>
      <c r="B1596" s="43" t="s">
        <v>1062</v>
      </c>
      <c r="C1596" s="42" t="s">
        <v>39</v>
      </c>
      <c r="D1596" s="42" t="s">
        <v>614</v>
      </c>
      <c r="E1596" s="44">
        <v>0.60293602000000002</v>
      </c>
      <c r="F1596" s="45">
        <v>746.62</v>
      </c>
      <c r="G1596" s="49">
        <f t="shared" ref="G1596:G1602" si="7">TRUNC(TRUNC(E1596,8)*F1596,2)</f>
        <v>450.16</v>
      </c>
    </row>
    <row r="1597" spans="1:7" ht="21" customHeight="1" x14ac:dyDescent="0.25">
      <c r="A1597" s="42" t="s">
        <v>1041</v>
      </c>
      <c r="B1597" s="43" t="s">
        <v>1042</v>
      </c>
      <c r="C1597" s="42" t="s">
        <v>39</v>
      </c>
      <c r="D1597" s="42" t="s">
        <v>602</v>
      </c>
      <c r="E1597" s="44">
        <v>7.8096036499999997</v>
      </c>
      <c r="F1597" s="45">
        <v>9.2799999999999994</v>
      </c>
      <c r="G1597" s="49">
        <f t="shared" si="7"/>
        <v>72.47</v>
      </c>
    </row>
    <row r="1598" spans="1:7" ht="21" customHeight="1" x14ac:dyDescent="0.25">
      <c r="A1598" s="42" t="s">
        <v>1045</v>
      </c>
      <c r="B1598" s="43" t="s">
        <v>1046</v>
      </c>
      <c r="C1598" s="42" t="s">
        <v>39</v>
      </c>
      <c r="D1598" s="42" t="s">
        <v>602</v>
      </c>
      <c r="E1598" s="44">
        <v>6.3321110699999998</v>
      </c>
      <c r="F1598" s="45">
        <v>9.83</v>
      </c>
      <c r="G1598" s="49">
        <f t="shared" si="7"/>
        <v>62.24</v>
      </c>
    </row>
    <row r="1599" spans="1:7" ht="21" customHeight="1" x14ac:dyDescent="0.25">
      <c r="A1599" s="42" t="s">
        <v>1049</v>
      </c>
      <c r="B1599" s="43" t="s">
        <v>1050</v>
      </c>
      <c r="C1599" s="42" t="s">
        <v>39</v>
      </c>
      <c r="D1599" s="42" t="s">
        <v>614</v>
      </c>
      <c r="E1599" s="44">
        <v>0.19473550000000001</v>
      </c>
      <c r="F1599" s="45">
        <v>1140.6199999999999</v>
      </c>
      <c r="G1599" s="49">
        <f t="shared" si="7"/>
        <v>222.11</v>
      </c>
    </row>
    <row r="1600" spans="1:7" ht="21" customHeight="1" x14ac:dyDescent="0.25">
      <c r="A1600" s="42" t="s">
        <v>1051</v>
      </c>
      <c r="B1600" s="43" t="s">
        <v>1052</v>
      </c>
      <c r="C1600" s="42" t="s">
        <v>39</v>
      </c>
      <c r="D1600" s="42" t="s">
        <v>614</v>
      </c>
      <c r="E1600" s="44">
        <v>0.1917422</v>
      </c>
      <c r="F1600" s="45">
        <v>1178.8399999999999</v>
      </c>
      <c r="G1600" s="49">
        <f t="shared" si="7"/>
        <v>226.03</v>
      </c>
    </row>
    <row r="1601" spans="1:7" ht="29.1" customHeight="1" x14ac:dyDescent="0.25">
      <c r="A1601" s="42" t="s">
        <v>1053</v>
      </c>
      <c r="B1601" s="43" t="s">
        <v>1054</v>
      </c>
      <c r="C1601" s="42" t="s">
        <v>39</v>
      </c>
      <c r="D1601" s="42" t="s">
        <v>614</v>
      </c>
      <c r="E1601" s="44">
        <v>0.74233824999999998</v>
      </c>
      <c r="F1601" s="45">
        <v>2500.16</v>
      </c>
      <c r="G1601" s="49">
        <f t="shared" si="7"/>
        <v>1855.96</v>
      </c>
    </row>
    <row r="1602" spans="1:7" ht="29.1" customHeight="1" x14ac:dyDescent="0.25">
      <c r="A1602" s="42" t="s">
        <v>1063</v>
      </c>
      <c r="B1602" s="43" t="s">
        <v>1064</v>
      </c>
      <c r="C1602" s="42" t="s">
        <v>39</v>
      </c>
      <c r="D1602" s="42" t="s">
        <v>614</v>
      </c>
      <c r="E1602" s="44">
        <v>0.99120971000000002</v>
      </c>
      <c r="F1602" s="45">
        <v>150.49</v>
      </c>
      <c r="G1602" s="49">
        <f t="shared" si="7"/>
        <v>149.16</v>
      </c>
    </row>
    <row r="1603" spans="1:7" ht="15" customHeight="1" x14ac:dyDescent="0.25">
      <c r="A1603" s="28"/>
      <c r="B1603" s="28"/>
      <c r="C1603" s="28"/>
      <c r="D1603" s="28"/>
      <c r="E1603" s="83" t="s">
        <v>615</v>
      </c>
      <c r="F1603" s="83"/>
      <c r="G1603" s="50">
        <f>SUM(G1596:G1602)</f>
        <v>3038.13</v>
      </c>
    </row>
    <row r="1604" spans="1:7" ht="15" customHeight="1" x14ac:dyDescent="0.25">
      <c r="A1604" s="28"/>
      <c r="B1604" s="28"/>
      <c r="C1604" s="28"/>
      <c r="D1604" s="28"/>
      <c r="E1604" s="78" t="s">
        <v>529</v>
      </c>
      <c r="F1604" s="78"/>
      <c r="G1604" s="51">
        <f>ROUND(SUM(G1585,G1590,G1594,G1603),2)</f>
        <v>7932.42</v>
      </c>
    </row>
    <row r="1605" spans="1:7" ht="15" customHeight="1" x14ac:dyDescent="0.25">
      <c r="A1605" s="28"/>
      <c r="B1605" s="28"/>
      <c r="C1605" s="28"/>
      <c r="D1605" s="28"/>
      <c r="E1605" s="78" t="s">
        <v>530</v>
      </c>
      <c r="F1605" s="78"/>
      <c r="G1605" s="51">
        <f>ROUND(SUM(G1585,G1590,G1594,G1603),2)</f>
        <v>7932.42</v>
      </c>
    </row>
    <row r="1606" spans="1:7" ht="15" customHeight="1" x14ac:dyDescent="0.25">
      <c r="A1606" s="28"/>
      <c r="B1606" s="28"/>
      <c r="C1606" s="28"/>
      <c r="D1606" s="28"/>
      <c r="E1606" s="78" t="s">
        <v>531</v>
      </c>
      <c r="F1606" s="78"/>
      <c r="G1606" s="51">
        <f>ROUND(G1604*(1+(29.84/100)),2)</f>
        <v>10299.450000000001</v>
      </c>
    </row>
    <row r="1607" spans="1:7" ht="15" customHeight="1" x14ac:dyDescent="0.25">
      <c r="A1607" s="28"/>
      <c r="B1607" s="28"/>
      <c r="C1607" s="28"/>
      <c r="D1607" s="28"/>
      <c r="E1607" s="78" t="s">
        <v>542</v>
      </c>
      <c r="F1607" s="78"/>
      <c r="G1607" s="51">
        <v>2</v>
      </c>
    </row>
    <row r="1608" spans="1:7" ht="9.9499999999999993" customHeight="1" x14ac:dyDescent="0.25">
      <c r="A1608" s="28"/>
      <c r="B1608" s="28"/>
      <c r="C1608" s="28"/>
      <c r="D1608" s="28"/>
      <c r="E1608" s="84"/>
      <c r="F1608" s="84"/>
      <c r="G1608" s="84"/>
    </row>
    <row r="1609" spans="1:7" ht="20.100000000000001" customHeight="1" x14ac:dyDescent="0.25">
      <c r="A1609" s="85" t="s">
        <v>1065</v>
      </c>
      <c r="B1609" s="85"/>
      <c r="C1609" s="85"/>
      <c r="D1609" s="85"/>
      <c r="E1609" s="85"/>
      <c r="F1609" s="85"/>
      <c r="G1609" s="85"/>
    </row>
    <row r="1610" spans="1:7" ht="15" customHeight="1" x14ac:dyDescent="0.25">
      <c r="A1610" s="82" t="s">
        <v>513</v>
      </c>
      <c r="B1610" s="82"/>
      <c r="C1610" s="47" t="s">
        <v>3</v>
      </c>
      <c r="D1610" s="47" t="s">
        <v>4</v>
      </c>
      <c r="E1610" s="47" t="s">
        <v>514</v>
      </c>
      <c r="F1610" s="47" t="s">
        <v>515</v>
      </c>
      <c r="G1610" s="48" t="s">
        <v>516</v>
      </c>
    </row>
    <row r="1611" spans="1:7" ht="15" customHeight="1" x14ac:dyDescent="0.25">
      <c r="A1611" s="42" t="s">
        <v>1066</v>
      </c>
      <c r="B1611" s="43" t="s">
        <v>1067</v>
      </c>
      <c r="C1611" s="42" t="s">
        <v>16</v>
      </c>
      <c r="D1611" s="42" t="s">
        <v>239</v>
      </c>
      <c r="E1611" s="44">
        <v>12</v>
      </c>
      <c r="F1611" s="45">
        <v>10.77</v>
      </c>
      <c r="G1611" s="49">
        <f>TRUNC(TRUNC(E1611,8)*F1611,2)</f>
        <v>129.24</v>
      </c>
    </row>
    <row r="1612" spans="1:7" ht="15" customHeight="1" x14ac:dyDescent="0.25">
      <c r="A1612" s="42" t="s">
        <v>1068</v>
      </c>
      <c r="B1612" s="43" t="s">
        <v>1069</v>
      </c>
      <c r="C1612" s="42" t="s">
        <v>16</v>
      </c>
      <c r="D1612" s="42" t="s">
        <v>239</v>
      </c>
      <c r="E1612" s="44">
        <v>12</v>
      </c>
      <c r="F1612" s="45">
        <v>19.61</v>
      </c>
      <c r="G1612" s="49">
        <f>TRUNC(TRUNC(E1612,8)*F1612,2)</f>
        <v>235.32</v>
      </c>
    </row>
    <row r="1613" spans="1:7" ht="15" customHeight="1" x14ac:dyDescent="0.25">
      <c r="A1613" s="42" t="s">
        <v>1070</v>
      </c>
      <c r="B1613" s="43" t="s">
        <v>1071</v>
      </c>
      <c r="C1613" s="42" t="s">
        <v>16</v>
      </c>
      <c r="D1613" s="42" t="s">
        <v>239</v>
      </c>
      <c r="E1613" s="44">
        <v>12</v>
      </c>
      <c r="F1613" s="45">
        <v>29.81</v>
      </c>
      <c r="G1613" s="49">
        <f>TRUNC(TRUNC(E1613,8)*F1613,2)</f>
        <v>357.72</v>
      </c>
    </row>
    <row r="1614" spans="1:7" ht="15" customHeight="1" x14ac:dyDescent="0.25">
      <c r="A1614" s="42" t="s">
        <v>1072</v>
      </c>
      <c r="B1614" s="43" t="s">
        <v>1073</v>
      </c>
      <c r="C1614" s="42" t="s">
        <v>16</v>
      </c>
      <c r="D1614" s="42" t="s">
        <v>239</v>
      </c>
      <c r="E1614" s="44">
        <v>12</v>
      </c>
      <c r="F1614" s="45">
        <v>2.13</v>
      </c>
      <c r="G1614" s="49">
        <f>TRUNC(TRUNC(E1614,8)*F1614,2)</f>
        <v>25.56</v>
      </c>
    </row>
    <row r="1615" spans="1:7" ht="15" customHeight="1" x14ac:dyDescent="0.25">
      <c r="A1615" s="42" t="s">
        <v>1074</v>
      </c>
      <c r="B1615" s="43" t="s">
        <v>1075</v>
      </c>
      <c r="C1615" s="42" t="s">
        <v>16</v>
      </c>
      <c r="D1615" s="42" t="s">
        <v>239</v>
      </c>
      <c r="E1615" s="44">
        <v>12</v>
      </c>
      <c r="F1615" s="45">
        <v>3.61</v>
      </c>
      <c r="G1615" s="49">
        <f>TRUNC(TRUNC(E1615,8)*F1615,2)</f>
        <v>43.32</v>
      </c>
    </row>
    <row r="1616" spans="1:7" ht="15" customHeight="1" x14ac:dyDescent="0.25">
      <c r="A1616" s="28"/>
      <c r="B1616" s="28"/>
      <c r="C1616" s="28"/>
      <c r="D1616" s="28"/>
      <c r="E1616" s="83" t="s">
        <v>528</v>
      </c>
      <c r="F1616" s="83"/>
      <c r="G1616" s="50">
        <f>SUM(G1611:G1615)</f>
        <v>791.16</v>
      </c>
    </row>
    <row r="1617" spans="1:7" ht="15" customHeight="1" x14ac:dyDescent="0.25">
      <c r="A1617" s="82" t="s">
        <v>534</v>
      </c>
      <c r="B1617" s="82"/>
      <c r="C1617" s="47" t="s">
        <v>3</v>
      </c>
      <c r="D1617" s="47" t="s">
        <v>4</v>
      </c>
      <c r="E1617" s="47" t="s">
        <v>514</v>
      </c>
      <c r="F1617" s="47" t="s">
        <v>515</v>
      </c>
      <c r="G1617" s="48" t="s">
        <v>516</v>
      </c>
    </row>
    <row r="1618" spans="1:7" ht="21" customHeight="1" x14ac:dyDescent="0.25">
      <c r="A1618" s="42" t="s">
        <v>727</v>
      </c>
      <c r="B1618" s="43" t="s">
        <v>719</v>
      </c>
      <c r="C1618" s="42" t="s">
        <v>16</v>
      </c>
      <c r="D1618" s="42" t="s">
        <v>553</v>
      </c>
      <c r="E1618" s="44">
        <v>4.7047182100000002</v>
      </c>
      <c r="F1618" s="45">
        <v>23.2</v>
      </c>
      <c r="G1618" s="49">
        <f>TRUNC(TRUNC(E1618,8)*F1618,2)</f>
        <v>109.14</v>
      </c>
    </row>
    <row r="1619" spans="1:7" ht="15" customHeight="1" x14ac:dyDescent="0.25">
      <c r="A1619" s="42" t="s">
        <v>728</v>
      </c>
      <c r="B1619" s="43" t="s">
        <v>721</v>
      </c>
      <c r="C1619" s="42" t="s">
        <v>16</v>
      </c>
      <c r="D1619" s="42" t="s">
        <v>553</v>
      </c>
      <c r="E1619" s="44">
        <v>3.9209577000000002</v>
      </c>
      <c r="F1619" s="45">
        <v>28.29</v>
      </c>
      <c r="G1619" s="49">
        <f>TRUNC(TRUNC(E1619,8)*F1619,2)</f>
        <v>110.92</v>
      </c>
    </row>
    <row r="1620" spans="1:7" ht="21" customHeight="1" x14ac:dyDescent="0.25">
      <c r="A1620" s="42" t="s">
        <v>1076</v>
      </c>
      <c r="B1620" s="43" t="s">
        <v>1077</v>
      </c>
      <c r="C1620" s="42" t="s">
        <v>16</v>
      </c>
      <c r="D1620" s="42" t="s">
        <v>553</v>
      </c>
      <c r="E1620" s="44">
        <v>3.9209577000000002</v>
      </c>
      <c r="F1620" s="45">
        <v>25.23</v>
      </c>
      <c r="G1620" s="49">
        <f>TRUNC(TRUNC(E1620,8)*F1620,2)</f>
        <v>98.92</v>
      </c>
    </row>
    <row r="1621" spans="1:7" ht="18" customHeight="1" x14ac:dyDescent="0.25">
      <c r="A1621" s="28"/>
      <c r="B1621" s="28"/>
      <c r="C1621" s="28"/>
      <c r="D1621" s="28"/>
      <c r="E1621" s="83" t="s">
        <v>541</v>
      </c>
      <c r="F1621" s="83"/>
      <c r="G1621" s="50">
        <f>SUM(G1618:G1620)</f>
        <v>318.98</v>
      </c>
    </row>
    <row r="1622" spans="1:7" ht="15" customHeight="1" x14ac:dyDescent="0.25">
      <c r="A1622" s="28"/>
      <c r="B1622" s="28"/>
      <c r="C1622" s="28"/>
      <c r="D1622" s="28"/>
      <c r="E1622" s="78" t="s">
        <v>529</v>
      </c>
      <c r="F1622" s="78"/>
      <c r="G1622" s="51">
        <f>ROUND(SUM(G1616,G1621),2)</f>
        <v>1110.1400000000001</v>
      </c>
    </row>
    <row r="1623" spans="1:7" ht="15" customHeight="1" x14ac:dyDescent="0.25">
      <c r="A1623" s="28"/>
      <c r="B1623" s="28"/>
      <c r="C1623" s="28"/>
      <c r="D1623" s="28"/>
      <c r="E1623" s="78" t="s">
        <v>530</v>
      </c>
      <c r="F1623" s="78"/>
      <c r="G1623" s="51">
        <f>ROUND(SUM(G1616,G1621),2)</f>
        <v>1110.1400000000001</v>
      </c>
    </row>
    <row r="1624" spans="1:7" ht="15" customHeight="1" x14ac:dyDescent="0.25">
      <c r="A1624" s="28"/>
      <c r="B1624" s="28"/>
      <c r="C1624" s="28"/>
      <c r="D1624" s="28"/>
      <c r="E1624" s="78" t="s">
        <v>531</v>
      </c>
      <c r="F1624" s="78"/>
      <c r="G1624" s="51">
        <f>ROUND(G1622*(1+(29.84/100)),2)</f>
        <v>1441.41</v>
      </c>
    </row>
    <row r="1625" spans="1:7" ht="15" customHeight="1" x14ac:dyDescent="0.25">
      <c r="A1625" s="28"/>
      <c r="B1625" s="28"/>
      <c r="C1625" s="28"/>
      <c r="D1625" s="28"/>
      <c r="E1625" s="78" t="s">
        <v>1078</v>
      </c>
      <c r="F1625" s="78"/>
      <c r="G1625" s="51">
        <v>8</v>
      </c>
    </row>
    <row r="1626" spans="1:7" ht="9.9499999999999993" customHeight="1" x14ac:dyDescent="0.25">
      <c r="A1626" s="28"/>
      <c r="B1626" s="28"/>
      <c r="C1626" s="28"/>
      <c r="D1626" s="28"/>
      <c r="E1626" s="84"/>
      <c r="F1626" s="84"/>
      <c r="G1626" s="84"/>
    </row>
    <row r="1627" spans="1:7" ht="20.100000000000001" customHeight="1" x14ac:dyDescent="0.25">
      <c r="A1627" s="85" t="s">
        <v>1079</v>
      </c>
      <c r="B1627" s="85"/>
      <c r="C1627" s="85"/>
      <c r="D1627" s="85"/>
      <c r="E1627" s="85"/>
      <c r="F1627" s="85"/>
      <c r="G1627" s="85"/>
    </row>
    <row r="1628" spans="1:7" ht="15" customHeight="1" x14ac:dyDescent="0.25">
      <c r="A1628" s="82" t="s">
        <v>513</v>
      </c>
      <c r="B1628" s="82"/>
      <c r="C1628" s="47" t="s">
        <v>3</v>
      </c>
      <c r="D1628" s="47" t="s">
        <v>4</v>
      </c>
      <c r="E1628" s="47" t="s">
        <v>514</v>
      </c>
      <c r="F1628" s="47" t="s">
        <v>515</v>
      </c>
      <c r="G1628" s="48" t="s">
        <v>516</v>
      </c>
    </row>
    <row r="1629" spans="1:7" ht="15" customHeight="1" x14ac:dyDescent="0.25">
      <c r="A1629" s="42" t="s">
        <v>1080</v>
      </c>
      <c r="B1629" s="43" t="s">
        <v>1081</v>
      </c>
      <c r="C1629" s="42" t="s">
        <v>16</v>
      </c>
      <c r="D1629" s="42" t="s">
        <v>138</v>
      </c>
      <c r="E1629" s="44">
        <v>2</v>
      </c>
      <c r="F1629" s="45">
        <v>1.04</v>
      </c>
      <c r="G1629" s="49">
        <f>TRUNC(TRUNC(E1629,8)*F1629,2)</f>
        <v>2.08</v>
      </c>
    </row>
    <row r="1630" spans="1:7" ht="15" customHeight="1" x14ac:dyDescent="0.25">
      <c r="A1630" s="42" t="s">
        <v>1072</v>
      </c>
      <c r="B1630" s="43" t="s">
        <v>1073</v>
      </c>
      <c r="C1630" s="42" t="s">
        <v>16</v>
      </c>
      <c r="D1630" s="42" t="s">
        <v>239</v>
      </c>
      <c r="E1630" s="44">
        <v>12</v>
      </c>
      <c r="F1630" s="45">
        <v>2.13</v>
      </c>
      <c r="G1630" s="49">
        <f>TRUNC(TRUNC(E1630,8)*F1630,2)</f>
        <v>25.56</v>
      </c>
    </row>
    <row r="1631" spans="1:7" ht="15" customHeight="1" x14ac:dyDescent="0.25">
      <c r="A1631" s="42" t="s">
        <v>1082</v>
      </c>
      <c r="B1631" s="43" t="s">
        <v>1083</v>
      </c>
      <c r="C1631" s="42" t="s">
        <v>16</v>
      </c>
      <c r="D1631" s="42" t="s">
        <v>239</v>
      </c>
      <c r="E1631" s="44">
        <v>12</v>
      </c>
      <c r="F1631" s="45">
        <v>6.95</v>
      </c>
      <c r="G1631" s="49">
        <f>TRUNC(TRUNC(E1631,8)*F1631,2)</f>
        <v>83.4</v>
      </c>
    </row>
    <row r="1632" spans="1:7" ht="15" customHeight="1" x14ac:dyDescent="0.25">
      <c r="A1632" s="28"/>
      <c r="B1632" s="28"/>
      <c r="C1632" s="28"/>
      <c r="D1632" s="28"/>
      <c r="E1632" s="83" t="s">
        <v>528</v>
      </c>
      <c r="F1632" s="83"/>
      <c r="G1632" s="50">
        <f>SUM(G1629:G1631)</f>
        <v>111.04</v>
      </c>
    </row>
    <row r="1633" spans="1:7" ht="15" customHeight="1" x14ac:dyDescent="0.25">
      <c r="A1633" s="82" t="s">
        <v>534</v>
      </c>
      <c r="B1633" s="82"/>
      <c r="C1633" s="47" t="s">
        <v>3</v>
      </c>
      <c r="D1633" s="47" t="s">
        <v>4</v>
      </c>
      <c r="E1633" s="47" t="s">
        <v>514</v>
      </c>
      <c r="F1633" s="47" t="s">
        <v>515</v>
      </c>
      <c r="G1633" s="48" t="s">
        <v>516</v>
      </c>
    </row>
    <row r="1634" spans="1:7" ht="21" customHeight="1" x14ac:dyDescent="0.25">
      <c r="A1634" s="42" t="s">
        <v>727</v>
      </c>
      <c r="B1634" s="43" t="s">
        <v>719</v>
      </c>
      <c r="C1634" s="42" t="s">
        <v>16</v>
      </c>
      <c r="D1634" s="42" t="s">
        <v>553</v>
      </c>
      <c r="E1634" s="44">
        <v>2.3520018600000001</v>
      </c>
      <c r="F1634" s="45">
        <v>23.2</v>
      </c>
      <c r="G1634" s="49">
        <f>TRUNC(TRUNC(E1634,8)*F1634,2)</f>
        <v>54.56</v>
      </c>
    </row>
    <row r="1635" spans="1:7" ht="15" customHeight="1" x14ac:dyDescent="0.25">
      <c r="A1635" s="42" t="s">
        <v>728</v>
      </c>
      <c r="B1635" s="43" t="s">
        <v>721</v>
      </c>
      <c r="C1635" s="42" t="s">
        <v>16</v>
      </c>
      <c r="D1635" s="42" t="s">
        <v>553</v>
      </c>
      <c r="E1635" s="44">
        <v>2.3520018600000001</v>
      </c>
      <c r="F1635" s="45">
        <v>28.29</v>
      </c>
      <c r="G1635" s="49">
        <f>TRUNC(TRUNC(E1635,8)*F1635,2)</f>
        <v>66.53</v>
      </c>
    </row>
    <row r="1636" spans="1:7" ht="18" customHeight="1" x14ac:dyDescent="0.25">
      <c r="A1636" s="28"/>
      <c r="B1636" s="28"/>
      <c r="C1636" s="28"/>
      <c r="D1636" s="28"/>
      <c r="E1636" s="83" t="s">
        <v>541</v>
      </c>
      <c r="F1636" s="83"/>
      <c r="G1636" s="50">
        <f>SUM(G1634:G1635)</f>
        <v>121.09</v>
      </c>
    </row>
    <row r="1637" spans="1:7" ht="15" customHeight="1" x14ac:dyDescent="0.25">
      <c r="A1637" s="28"/>
      <c r="B1637" s="28"/>
      <c r="C1637" s="28"/>
      <c r="D1637" s="28"/>
      <c r="E1637" s="78" t="s">
        <v>529</v>
      </c>
      <c r="F1637" s="78"/>
      <c r="G1637" s="51">
        <f>ROUND(SUM(G1632,G1636),2)</f>
        <v>232.13</v>
      </c>
    </row>
    <row r="1638" spans="1:7" ht="15" customHeight="1" x14ac:dyDescent="0.25">
      <c r="A1638" s="28"/>
      <c r="B1638" s="28"/>
      <c r="C1638" s="28"/>
      <c r="D1638" s="28"/>
      <c r="E1638" s="78" t="s">
        <v>530</v>
      </c>
      <c r="F1638" s="78"/>
      <c r="G1638" s="51">
        <f>ROUND(SUM(G1632,G1636),2)</f>
        <v>232.13</v>
      </c>
    </row>
    <row r="1639" spans="1:7" ht="15" customHeight="1" x14ac:dyDescent="0.25">
      <c r="A1639" s="28"/>
      <c r="B1639" s="28"/>
      <c r="C1639" s="28"/>
      <c r="D1639" s="28"/>
      <c r="E1639" s="78" t="s">
        <v>531</v>
      </c>
      <c r="F1639" s="78"/>
      <c r="G1639" s="51">
        <f>ROUND(G1637*(1+(29.84/100)),2)</f>
        <v>301.39999999999998</v>
      </c>
    </row>
    <row r="1640" spans="1:7" ht="15" customHeight="1" x14ac:dyDescent="0.25">
      <c r="A1640" s="28"/>
      <c r="B1640" s="28"/>
      <c r="C1640" s="28"/>
      <c r="D1640" s="28"/>
      <c r="E1640" s="78" t="s">
        <v>1078</v>
      </c>
      <c r="F1640" s="78"/>
      <c r="G1640" s="51">
        <v>8</v>
      </c>
    </row>
    <row r="1641" spans="1:7" ht="9.9499999999999993" customHeight="1" x14ac:dyDescent="0.25">
      <c r="A1641" s="28"/>
      <c r="B1641" s="28"/>
      <c r="C1641" s="28"/>
      <c r="D1641" s="28"/>
      <c r="E1641" s="84"/>
      <c r="F1641" s="84"/>
      <c r="G1641" s="84"/>
    </row>
    <row r="1642" spans="1:7" ht="20.100000000000001" customHeight="1" x14ac:dyDescent="0.25">
      <c r="A1642" s="85" t="s">
        <v>1084</v>
      </c>
      <c r="B1642" s="85"/>
      <c r="C1642" s="85"/>
      <c r="D1642" s="85"/>
      <c r="E1642" s="85"/>
      <c r="F1642" s="85"/>
      <c r="G1642" s="85"/>
    </row>
    <row r="1643" spans="1:7" ht="15" customHeight="1" x14ac:dyDescent="0.25">
      <c r="A1643" s="82" t="s">
        <v>513</v>
      </c>
      <c r="B1643" s="82"/>
      <c r="C1643" s="47" t="s">
        <v>3</v>
      </c>
      <c r="D1643" s="47" t="s">
        <v>4</v>
      </c>
      <c r="E1643" s="47" t="s">
        <v>514</v>
      </c>
      <c r="F1643" s="47" t="s">
        <v>515</v>
      </c>
      <c r="G1643" s="48" t="s">
        <v>516</v>
      </c>
    </row>
    <row r="1644" spans="1:7" ht="15" customHeight="1" x14ac:dyDescent="0.25">
      <c r="A1644" s="42" t="s">
        <v>1085</v>
      </c>
      <c r="B1644" s="43" t="s">
        <v>1086</v>
      </c>
      <c r="C1644" s="42" t="s">
        <v>16</v>
      </c>
      <c r="D1644" s="42" t="s">
        <v>138</v>
      </c>
      <c r="E1644" s="44">
        <v>1</v>
      </c>
      <c r="F1644" s="45">
        <v>234.42</v>
      </c>
      <c r="G1644" s="49">
        <f t="shared" ref="G1644:G1650" si="8">TRUNC(TRUNC(E1644,8)*F1644,2)</f>
        <v>234.42</v>
      </c>
    </row>
    <row r="1645" spans="1:7" ht="15" customHeight="1" x14ac:dyDescent="0.25">
      <c r="A1645" s="42" t="s">
        <v>1087</v>
      </c>
      <c r="B1645" s="43" t="s">
        <v>1088</v>
      </c>
      <c r="C1645" s="42" t="s">
        <v>16</v>
      </c>
      <c r="D1645" s="42" t="s">
        <v>138</v>
      </c>
      <c r="E1645" s="44">
        <v>1</v>
      </c>
      <c r="F1645" s="45">
        <v>778.12</v>
      </c>
      <c r="G1645" s="49">
        <f t="shared" si="8"/>
        <v>778.12</v>
      </c>
    </row>
    <row r="1646" spans="1:7" ht="15" customHeight="1" x14ac:dyDescent="0.25">
      <c r="A1646" s="42" t="s">
        <v>1089</v>
      </c>
      <c r="B1646" s="43" t="s">
        <v>1090</v>
      </c>
      <c r="C1646" s="42" t="s">
        <v>16</v>
      </c>
      <c r="D1646" s="42" t="s">
        <v>138</v>
      </c>
      <c r="E1646" s="44">
        <v>1</v>
      </c>
      <c r="F1646" s="45">
        <v>7.38</v>
      </c>
      <c r="G1646" s="49">
        <f t="shared" si="8"/>
        <v>7.38</v>
      </c>
    </row>
    <row r="1647" spans="1:7" ht="15" customHeight="1" x14ac:dyDescent="0.25">
      <c r="A1647" s="42" t="s">
        <v>579</v>
      </c>
      <c r="B1647" s="43" t="s">
        <v>580</v>
      </c>
      <c r="C1647" s="42" t="s">
        <v>16</v>
      </c>
      <c r="D1647" s="42" t="s">
        <v>252</v>
      </c>
      <c r="E1647" s="44">
        <v>1</v>
      </c>
      <c r="F1647" s="45">
        <v>13.9</v>
      </c>
      <c r="G1647" s="49">
        <f t="shared" si="8"/>
        <v>13.9</v>
      </c>
    </row>
    <row r="1648" spans="1:7" ht="15" customHeight="1" x14ac:dyDescent="0.25">
      <c r="A1648" s="42" t="s">
        <v>1091</v>
      </c>
      <c r="B1648" s="43" t="s">
        <v>1092</v>
      </c>
      <c r="C1648" s="42" t="s">
        <v>16</v>
      </c>
      <c r="D1648" s="42" t="s">
        <v>138</v>
      </c>
      <c r="E1648" s="44">
        <v>2</v>
      </c>
      <c r="F1648" s="45">
        <v>7.37</v>
      </c>
      <c r="G1648" s="49">
        <f t="shared" si="8"/>
        <v>14.74</v>
      </c>
    </row>
    <row r="1649" spans="1:7" ht="21" customHeight="1" x14ac:dyDescent="0.25">
      <c r="A1649" s="42" t="s">
        <v>698</v>
      </c>
      <c r="B1649" s="43" t="s">
        <v>699</v>
      </c>
      <c r="C1649" s="42" t="s">
        <v>16</v>
      </c>
      <c r="D1649" s="42" t="s">
        <v>252</v>
      </c>
      <c r="E1649" s="44">
        <v>0.09</v>
      </c>
      <c r="F1649" s="45">
        <v>4.38</v>
      </c>
      <c r="G1649" s="49">
        <f t="shared" si="8"/>
        <v>0.39</v>
      </c>
    </row>
    <row r="1650" spans="1:7" ht="15" customHeight="1" x14ac:dyDescent="0.25">
      <c r="A1650" s="42" t="s">
        <v>1093</v>
      </c>
      <c r="B1650" s="43" t="s">
        <v>1094</v>
      </c>
      <c r="C1650" s="42" t="s">
        <v>16</v>
      </c>
      <c r="D1650" s="42" t="s">
        <v>138</v>
      </c>
      <c r="E1650" s="44">
        <v>1</v>
      </c>
      <c r="F1650" s="45">
        <v>12.54</v>
      </c>
      <c r="G1650" s="49">
        <f t="shared" si="8"/>
        <v>12.54</v>
      </c>
    </row>
    <row r="1651" spans="1:7" ht="15" customHeight="1" x14ac:dyDescent="0.25">
      <c r="A1651" s="28"/>
      <c r="B1651" s="28"/>
      <c r="C1651" s="28"/>
      <c r="D1651" s="28"/>
      <c r="E1651" s="83" t="s">
        <v>528</v>
      </c>
      <c r="F1651" s="83"/>
      <c r="G1651" s="50">
        <f>SUM(G1644:G1650)</f>
        <v>1061.49</v>
      </c>
    </row>
    <row r="1652" spans="1:7" ht="15" customHeight="1" x14ac:dyDescent="0.25">
      <c r="A1652" s="82" t="s">
        <v>534</v>
      </c>
      <c r="B1652" s="82"/>
      <c r="C1652" s="47" t="s">
        <v>3</v>
      </c>
      <c r="D1652" s="47" t="s">
        <v>4</v>
      </c>
      <c r="E1652" s="47" t="s">
        <v>514</v>
      </c>
      <c r="F1652" s="47" t="s">
        <v>515</v>
      </c>
      <c r="G1652" s="48" t="s">
        <v>516</v>
      </c>
    </row>
    <row r="1653" spans="1:7" ht="21" customHeight="1" x14ac:dyDescent="0.25">
      <c r="A1653" s="42" t="s">
        <v>1095</v>
      </c>
      <c r="B1653" s="43" t="s">
        <v>880</v>
      </c>
      <c r="C1653" s="42" t="s">
        <v>16</v>
      </c>
      <c r="D1653" s="42" t="s">
        <v>553</v>
      </c>
      <c r="E1653" s="44">
        <v>2.5848091399999999</v>
      </c>
      <c r="F1653" s="45">
        <v>22.26</v>
      </c>
      <c r="G1653" s="49">
        <f>TRUNC(TRUNC(E1653,8)*F1653,2)</f>
        <v>57.53</v>
      </c>
    </row>
    <row r="1654" spans="1:7" ht="21" customHeight="1" x14ac:dyDescent="0.25">
      <c r="A1654" s="42" t="s">
        <v>1096</v>
      </c>
      <c r="B1654" s="43" t="s">
        <v>882</v>
      </c>
      <c r="C1654" s="42" t="s">
        <v>16</v>
      </c>
      <c r="D1654" s="42" t="s">
        <v>553</v>
      </c>
      <c r="E1654" s="44">
        <v>2.58893453</v>
      </c>
      <c r="F1654" s="45">
        <v>27.25</v>
      </c>
      <c r="G1654" s="49">
        <f>TRUNC(TRUNC(E1654,8)*F1654,2)</f>
        <v>70.540000000000006</v>
      </c>
    </row>
    <row r="1655" spans="1:7" ht="18" customHeight="1" x14ac:dyDescent="0.25">
      <c r="A1655" s="28"/>
      <c r="B1655" s="28"/>
      <c r="C1655" s="28"/>
      <c r="D1655" s="28"/>
      <c r="E1655" s="83" t="s">
        <v>541</v>
      </c>
      <c r="F1655" s="83"/>
      <c r="G1655" s="50">
        <f>SUM(G1653:G1654)</f>
        <v>128.07</v>
      </c>
    </row>
    <row r="1656" spans="1:7" ht="15" customHeight="1" x14ac:dyDescent="0.25">
      <c r="A1656" s="28"/>
      <c r="B1656" s="28"/>
      <c r="C1656" s="28"/>
      <c r="D1656" s="28"/>
      <c r="E1656" s="78" t="s">
        <v>529</v>
      </c>
      <c r="F1656" s="78"/>
      <c r="G1656" s="51">
        <f>ROUND(SUM(G1651,G1655),2)</f>
        <v>1189.56</v>
      </c>
    </row>
    <row r="1657" spans="1:7" ht="15" customHeight="1" x14ac:dyDescent="0.25">
      <c r="A1657" s="28"/>
      <c r="B1657" s="28"/>
      <c r="C1657" s="28"/>
      <c r="D1657" s="28"/>
      <c r="E1657" s="78" t="s">
        <v>530</v>
      </c>
      <c r="F1657" s="78"/>
      <c r="G1657" s="51">
        <f>ROUND(SUM(G1651,G1655),2)</f>
        <v>1189.56</v>
      </c>
    </row>
    <row r="1658" spans="1:7" ht="15" customHeight="1" x14ac:dyDescent="0.25">
      <c r="A1658" s="28"/>
      <c r="B1658" s="28"/>
      <c r="C1658" s="28"/>
      <c r="D1658" s="28"/>
      <c r="E1658" s="78" t="s">
        <v>531</v>
      </c>
      <c r="F1658" s="78"/>
      <c r="G1658" s="51">
        <f>ROUND(G1656*(1+(29.84/100)),2)</f>
        <v>1544.52</v>
      </c>
    </row>
    <row r="1659" spans="1:7" ht="15" customHeight="1" x14ac:dyDescent="0.25">
      <c r="A1659" s="28"/>
      <c r="B1659" s="28"/>
      <c r="C1659" s="28"/>
      <c r="D1659" s="28"/>
      <c r="E1659" s="78" t="s">
        <v>729</v>
      </c>
      <c r="F1659" s="78"/>
      <c r="G1659" s="51">
        <v>4</v>
      </c>
    </row>
    <row r="1660" spans="1:7" ht="9.9499999999999993" customHeight="1" x14ac:dyDescent="0.25">
      <c r="A1660" s="28"/>
      <c r="B1660" s="28"/>
      <c r="C1660" s="28"/>
      <c r="D1660" s="28"/>
      <c r="E1660" s="84"/>
      <c r="F1660" s="84"/>
      <c r="G1660" s="84"/>
    </row>
    <row r="1661" spans="1:7" ht="20.100000000000001" customHeight="1" x14ac:dyDescent="0.25">
      <c r="A1661" s="85" t="s">
        <v>1097</v>
      </c>
      <c r="B1661" s="85"/>
      <c r="C1661" s="85"/>
      <c r="D1661" s="85"/>
      <c r="E1661" s="85"/>
      <c r="F1661" s="85"/>
      <c r="G1661" s="85"/>
    </row>
    <row r="1662" spans="1:7" ht="15" customHeight="1" x14ac:dyDescent="0.25">
      <c r="A1662" s="82" t="s">
        <v>513</v>
      </c>
      <c r="B1662" s="82"/>
      <c r="C1662" s="47" t="s">
        <v>3</v>
      </c>
      <c r="D1662" s="47" t="s">
        <v>4</v>
      </c>
      <c r="E1662" s="47" t="s">
        <v>514</v>
      </c>
      <c r="F1662" s="47" t="s">
        <v>515</v>
      </c>
      <c r="G1662" s="48" t="s">
        <v>516</v>
      </c>
    </row>
    <row r="1663" spans="1:7" ht="15" customHeight="1" x14ac:dyDescent="0.25">
      <c r="A1663" s="42" t="s">
        <v>1098</v>
      </c>
      <c r="B1663" s="43" t="s">
        <v>1099</v>
      </c>
      <c r="C1663" s="42" t="s">
        <v>16</v>
      </c>
      <c r="D1663" s="42" t="s">
        <v>239</v>
      </c>
      <c r="E1663" s="44">
        <v>1.2</v>
      </c>
      <c r="F1663" s="45">
        <v>0.23</v>
      </c>
      <c r="G1663" s="49">
        <f t="shared" ref="G1663:G1668" si="9">TRUNC(TRUNC(E1663,8)*F1663,2)</f>
        <v>0.27</v>
      </c>
    </row>
    <row r="1664" spans="1:7" ht="15" customHeight="1" x14ac:dyDescent="0.25">
      <c r="A1664" s="42" t="s">
        <v>1100</v>
      </c>
      <c r="B1664" s="43" t="s">
        <v>1101</v>
      </c>
      <c r="C1664" s="42" t="s">
        <v>16</v>
      </c>
      <c r="D1664" s="42" t="s">
        <v>138</v>
      </c>
      <c r="E1664" s="44">
        <v>1</v>
      </c>
      <c r="F1664" s="45">
        <v>427.92</v>
      </c>
      <c r="G1664" s="49">
        <f t="shared" si="9"/>
        <v>427.92</v>
      </c>
    </row>
    <row r="1665" spans="1:7" ht="15" customHeight="1" x14ac:dyDescent="0.25">
      <c r="A1665" s="42" t="s">
        <v>1091</v>
      </c>
      <c r="B1665" s="43" t="s">
        <v>1092</v>
      </c>
      <c r="C1665" s="42" t="s">
        <v>16</v>
      </c>
      <c r="D1665" s="42" t="s">
        <v>138</v>
      </c>
      <c r="E1665" s="44">
        <v>2</v>
      </c>
      <c r="F1665" s="45">
        <v>7.37</v>
      </c>
      <c r="G1665" s="49">
        <f t="shared" si="9"/>
        <v>14.74</v>
      </c>
    </row>
    <row r="1666" spans="1:7" ht="15" customHeight="1" x14ac:dyDescent="0.25">
      <c r="A1666" s="42" t="s">
        <v>1102</v>
      </c>
      <c r="B1666" s="43" t="s">
        <v>1103</v>
      </c>
      <c r="C1666" s="42" t="s">
        <v>16</v>
      </c>
      <c r="D1666" s="42" t="s">
        <v>138</v>
      </c>
      <c r="E1666" s="44">
        <v>1</v>
      </c>
      <c r="F1666" s="45">
        <v>371.58</v>
      </c>
      <c r="G1666" s="49">
        <f t="shared" si="9"/>
        <v>371.58</v>
      </c>
    </row>
    <row r="1667" spans="1:7" ht="15" customHeight="1" x14ac:dyDescent="0.25">
      <c r="A1667" s="42" t="s">
        <v>1104</v>
      </c>
      <c r="B1667" s="43" t="s">
        <v>1105</v>
      </c>
      <c r="C1667" s="42" t="s">
        <v>16</v>
      </c>
      <c r="D1667" s="42" t="s">
        <v>138</v>
      </c>
      <c r="E1667" s="44">
        <v>1</v>
      </c>
      <c r="F1667" s="45">
        <v>78.349999999999994</v>
      </c>
      <c r="G1667" s="49">
        <f t="shared" si="9"/>
        <v>78.349999999999994</v>
      </c>
    </row>
    <row r="1668" spans="1:7" ht="15" customHeight="1" x14ac:dyDescent="0.25">
      <c r="A1668" s="42" t="s">
        <v>1106</v>
      </c>
      <c r="B1668" s="43" t="s">
        <v>1107</v>
      </c>
      <c r="C1668" s="42" t="s">
        <v>16</v>
      </c>
      <c r="D1668" s="42" t="s">
        <v>138</v>
      </c>
      <c r="E1668" s="44">
        <v>1</v>
      </c>
      <c r="F1668" s="45">
        <v>59.27</v>
      </c>
      <c r="G1668" s="49">
        <f t="shared" si="9"/>
        <v>59.27</v>
      </c>
    </row>
    <row r="1669" spans="1:7" ht="15" customHeight="1" x14ac:dyDescent="0.25">
      <c r="A1669" s="28"/>
      <c r="B1669" s="28"/>
      <c r="C1669" s="28"/>
      <c r="D1669" s="28"/>
      <c r="E1669" s="83" t="s">
        <v>528</v>
      </c>
      <c r="F1669" s="83"/>
      <c r="G1669" s="50">
        <f>SUM(G1663:G1668)</f>
        <v>952.13</v>
      </c>
    </row>
    <row r="1670" spans="1:7" ht="15" customHeight="1" x14ac:dyDescent="0.25">
      <c r="A1670" s="82" t="s">
        <v>534</v>
      </c>
      <c r="B1670" s="82"/>
      <c r="C1670" s="47" t="s">
        <v>3</v>
      </c>
      <c r="D1670" s="47" t="s">
        <v>4</v>
      </c>
      <c r="E1670" s="47" t="s">
        <v>514</v>
      </c>
      <c r="F1670" s="47" t="s">
        <v>515</v>
      </c>
      <c r="G1670" s="48" t="s">
        <v>516</v>
      </c>
    </row>
    <row r="1671" spans="1:7" ht="21" customHeight="1" x14ac:dyDescent="0.25">
      <c r="A1671" s="42" t="s">
        <v>1095</v>
      </c>
      <c r="B1671" s="43" t="s">
        <v>880</v>
      </c>
      <c r="C1671" s="42" t="s">
        <v>16</v>
      </c>
      <c r="D1671" s="42" t="s">
        <v>553</v>
      </c>
      <c r="E1671" s="44">
        <v>2.5848322700000002</v>
      </c>
      <c r="F1671" s="45">
        <v>22.26</v>
      </c>
      <c r="G1671" s="49">
        <f>TRUNC(TRUNC(E1671,8)*F1671,2)</f>
        <v>57.53</v>
      </c>
    </row>
    <row r="1672" spans="1:7" ht="21" customHeight="1" x14ac:dyDescent="0.25">
      <c r="A1672" s="42" t="s">
        <v>1096</v>
      </c>
      <c r="B1672" s="43" t="s">
        <v>882</v>
      </c>
      <c r="C1672" s="42" t="s">
        <v>16</v>
      </c>
      <c r="D1672" s="42" t="s">
        <v>553</v>
      </c>
      <c r="E1672" s="44">
        <v>2.5889576600000002</v>
      </c>
      <c r="F1672" s="45">
        <v>27.25</v>
      </c>
      <c r="G1672" s="49">
        <f>TRUNC(TRUNC(E1672,8)*F1672,2)</f>
        <v>70.540000000000006</v>
      </c>
    </row>
    <row r="1673" spans="1:7" ht="18" customHeight="1" x14ac:dyDescent="0.25">
      <c r="A1673" s="28"/>
      <c r="B1673" s="28"/>
      <c r="C1673" s="28"/>
      <c r="D1673" s="28"/>
      <c r="E1673" s="83" t="s">
        <v>541</v>
      </c>
      <c r="F1673" s="83"/>
      <c r="G1673" s="50">
        <f>SUM(G1671:G1672)</f>
        <v>128.07</v>
      </c>
    </row>
    <row r="1674" spans="1:7" ht="15" customHeight="1" x14ac:dyDescent="0.25">
      <c r="A1674" s="28"/>
      <c r="B1674" s="28"/>
      <c r="C1674" s="28"/>
      <c r="D1674" s="28"/>
      <c r="E1674" s="78" t="s">
        <v>529</v>
      </c>
      <c r="F1674" s="78"/>
      <c r="G1674" s="51">
        <f>ROUND(SUM(G1669,G1673),2)</f>
        <v>1080.2</v>
      </c>
    </row>
    <row r="1675" spans="1:7" ht="15" customHeight="1" x14ac:dyDescent="0.25">
      <c r="A1675" s="28"/>
      <c r="B1675" s="28"/>
      <c r="C1675" s="28"/>
      <c r="D1675" s="28"/>
      <c r="E1675" s="78" t="s">
        <v>530</v>
      </c>
      <c r="F1675" s="78"/>
      <c r="G1675" s="51">
        <f>ROUND(SUM(G1669,G1673),2)</f>
        <v>1080.2</v>
      </c>
    </row>
    <row r="1676" spans="1:7" ht="15" customHeight="1" x14ac:dyDescent="0.25">
      <c r="A1676" s="28"/>
      <c r="B1676" s="28"/>
      <c r="C1676" s="28"/>
      <c r="D1676" s="28"/>
      <c r="E1676" s="78" t="s">
        <v>531</v>
      </c>
      <c r="F1676" s="78"/>
      <c r="G1676" s="51">
        <f>ROUND(G1674*(1+(29.84/100)),2)</f>
        <v>1402.53</v>
      </c>
    </row>
    <row r="1677" spans="1:7" ht="15" customHeight="1" x14ac:dyDescent="0.25">
      <c r="A1677" s="28"/>
      <c r="B1677" s="28"/>
      <c r="C1677" s="28"/>
      <c r="D1677" s="28"/>
      <c r="E1677" s="78" t="s">
        <v>729</v>
      </c>
      <c r="F1677" s="78"/>
      <c r="G1677" s="51">
        <v>4</v>
      </c>
    </row>
    <row r="1678" spans="1:7" ht="9.9499999999999993" customHeight="1" x14ac:dyDescent="0.25">
      <c r="A1678" s="28"/>
      <c r="B1678" s="28"/>
      <c r="C1678" s="28"/>
      <c r="D1678" s="28"/>
      <c r="E1678" s="84"/>
      <c r="F1678" s="84"/>
      <c r="G1678" s="84"/>
    </row>
    <row r="1679" spans="1:7" ht="20.100000000000001" customHeight="1" x14ac:dyDescent="0.25">
      <c r="A1679" s="85" t="s">
        <v>1108</v>
      </c>
      <c r="B1679" s="85"/>
      <c r="C1679" s="85"/>
      <c r="D1679" s="85"/>
      <c r="E1679" s="85"/>
      <c r="F1679" s="85"/>
      <c r="G1679" s="85"/>
    </row>
    <row r="1680" spans="1:7" ht="15" customHeight="1" x14ac:dyDescent="0.25">
      <c r="A1680" s="82" t="s">
        <v>611</v>
      </c>
      <c r="B1680" s="82"/>
      <c r="C1680" s="47" t="s">
        <v>3</v>
      </c>
      <c r="D1680" s="47" t="s">
        <v>4</v>
      </c>
      <c r="E1680" s="47" t="s">
        <v>514</v>
      </c>
      <c r="F1680" s="47" t="s">
        <v>515</v>
      </c>
      <c r="G1680" s="48" t="s">
        <v>516</v>
      </c>
    </row>
    <row r="1681" spans="1:7" ht="29.1" customHeight="1" x14ac:dyDescent="0.25">
      <c r="A1681" s="42" t="s">
        <v>1109</v>
      </c>
      <c r="B1681" s="43" t="s">
        <v>1110</v>
      </c>
      <c r="C1681" s="42" t="s">
        <v>39</v>
      </c>
      <c r="D1681" s="42" t="s">
        <v>22</v>
      </c>
      <c r="E1681" s="44">
        <v>0.969862</v>
      </c>
      <c r="F1681" s="45">
        <v>141.16999999999999</v>
      </c>
      <c r="G1681" s="49">
        <f>TRUNC(TRUNC(E1681,8)*F1681,2)</f>
        <v>136.91</v>
      </c>
    </row>
    <row r="1682" spans="1:7" ht="21" customHeight="1" x14ac:dyDescent="0.25">
      <c r="A1682" s="42" t="s">
        <v>1111</v>
      </c>
      <c r="B1682" s="43" t="s">
        <v>1112</v>
      </c>
      <c r="C1682" s="42" t="s">
        <v>39</v>
      </c>
      <c r="D1682" s="42" t="s">
        <v>22</v>
      </c>
      <c r="E1682" s="44">
        <v>0.969862</v>
      </c>
      <c r="F1682" s="45">
        <v>138.86000000000001</v>
      </c>
      <c r="G1682" s="49">
        <f>TRUNC(TRUNC(E1682,8)*F1682,2)</f>
        <v>134.66999999999999</v>
      </c>
    </row>
    <row r="1683" spans="1:7" ht="29.1" customHeight="1" x14ac:dyDescent="0.25">
      <c r="A1683" s="42" t="s">
        <v>1113</v>
      </c>
      <c r="B1683" s="43" t="s">
        <v>1114</v>
      </c>
      <c r="C1683" s="42" t="s">
        <v>39</v>
      </c>
      <c r="D1683" s="42" t="s">
        <v>22</v>
      </c>
      <c r="E1683" s="44">
        <v>0.969862</v>
      </c>
      <c r="F1683" s="45">
        <v>46.8</v>
      </c>
      <c r="G1683" s="49">
        <f>TRUNC(TRUNC(E1683,8)*F1683,2)</f>
        <v>45.38</v>
      </c>
    </row>
    <row r="1684" spans="1:7" ht="15" customHeight="1" x14ac:dyDescent="0.25">
      <c r="A1684" s="28"/>
      <c r="B1684" s="28"/>
      <c r="C1684" s="28"/>
      <c r="D1684" s="28"/>
      <c r="E1684" s="83" t="s">
        <v>615</v>
      </c>
      <c r="F1684" s="83"/>
      <c r="G1684" s="50">
        <f>SUM(G1681:G1683)</f>
        <v>316.95999999999998</v>
      </c>
    </row>
    <row r="1685" spans="1:7" ht="15" customHeight="1" x14ac:dyDescent="0.25">
      <c r="A1685" s="28"/>
      <c r="B1685" s="28"/>
      <c r="C1685" s="28"/>
      <c r="D1685" s="28"/>
      <c r="E1685" s="78" t="s">
        <v>529</v>
      </c>
      <c r="F1685" s="78"/>
      <c r="G1685" s="51">
        <f>ROUND(SUM(G1684),2)</f>
        <v>316.95999999999998</v>
      </c>
    </row>
    <row r="1686" spans="1:7" ht="15" customHeight="1" x14ac:dyDescent="0.25">
      <c r="A1686" s="28"/>
      <c r="B1686" s="28"/>
      <c r="C1686" s="28"/>
      <c r="D1686" s="28"/>
      <c r="E1686" s="78" t="s">
        <v>530</v>
      </c>
      <c r="F1686" s="78"/>
      <c r="G1686" s="51">
        <f>ROUND(SUM(G1684),2)</f>
        <v>316.95999999999998</v>
      </c>
    </row>
    <row r="1687" spans="1:7" ht="15" customHeight="1" x14ac:dyDescent="0.25">
      <c r="A1687" s="28"/>
      <c r="B1687" s="28"/>
      <c r="C1687" s="28"/>
      <c r="D1687" s="28"/>
      <c r="E1687" s="78" t="s">
        <v>531</v>
      </c>
      <c r="F1687" s="78"/>
      <c r="G1687" s="51">
        <f>ROUND(G1685*(1+(29.84/100)),2)</f>
        <v>411.54</v>
      </c>
    </row>
    <row r="1688" spans="1:7" ht="15" customHeight="1" x14ac:dyDescent="0.25">
      <c r="A1688" s="28"/>
      <c r="B1688" s="28"/>
      <c r="C1688" s="28"/>
      <c r="D1688" s="28"/>
      <c r="E1688" s="78" t="s">
        <v>542</v>
      </c>
      <c r="F1688" s="78"/>
      <c r="G1688" s="51">
        <v>16</v>
      </c>
    </row>
    <row r="1689" spans="1:7" ht="9.9499999999999993" customHeight="1" x14ac:dyDescent="0.25">
      <c r="A1689" s="28"/>
      <c r="B1689" s="28"/>
      <c r="C1689" s="28"/>
      <c r="D1689" s="28"/>
      <c r="E1689" s="84"/>
      <c r="F1689" s="84"/>
      <c r="G1689" s="84"/>
    </row>
    <row r="1690" spans="1:7" ht="20.100000000000001" customHeight="1" x14ac:dyDescent="0.25">
      <c r="A1690" s="85" t="s">
        <v>1115</v>
      </c>
      <c r="B1690" s="85"/>
      <c r="C1690" s="85"/>
      <c r="D1690" s="85"/>
      <c r="E1690" s="85"/>
      <c r="F1690" s="85"/>
      <c r="G1690" s="85"/>
    </row>
    <row r="1691" spans="1:7" ht="15" customHeight="1" x14ac:dyDescent="0.25">
      <c r="A1691" s="82" t="s">
        <v>513</v>
      </c>
      <c r="B1691" s="82"/>
      <c r="C1691" s="47" t="s">
        <v>3</v>
      </c>
      <c r="D1691" s="47" t="s">
        <v>4</v>
      </c>
      <c r="E1691" s="47" t="s">
        <v>514</v>
      </c>
      <c r="F1691" s="47" t="s">
        <v>515</v>
      </c>
      <c r="G1691" s="48" t="s">
        <v>516</v>
      </c>
    </row>
    <row r="1692" spans="1:7" ht="15" customHeight="1" x14ac:dyDescent="0.25">
      <c r="A1692" s="42" t="s">
        <v>1098</v>
      </c>
      <c r="B1692" s="43" t="s">
        <v>1099</v>
      </c>
      <c r="C1692" s="42" t="s">
        <v>16</v>
      </c>
      <c r="D1692" s="42" t="s">
        <v>239</v>
      </c>
      <c r="E1692" s="44">
        <v>0.42</v>
      </c>
      <c r="F1692" s="45">
        <v>0.23</v>
      </c>
      <c r="G1692" s="49">
        <f>TRUNC(TRUNC(E1692,8)*F1692,2)</f>
        <v>0.09</v>
      </c>
    </row>
    <row r="1693" spans="1:7" ht="21" customHeight="1" x14ac:dyDescent="0.25">
      <c r="A1693" s="42" t="s">
        <v>1116</v>
      </c>
      <c r="B1693" s="43" t="s">
        <v>1117</v>
      </c>
      <c r="C1693" s="42" t="s">
        <v>16</v>
      </c>
      <c r="D1693" s="42" t="s">
        <v>138</v>
      </c>
      <c r="E1693" s="44">
        <v>1</v>
      </c>
      <c r="F1693" s="45">
        <v>73.680000000000007</v>
      </c>
      <c r="G1693" s="49">
        <f>TRUNC(TRUNC(E1693,8)*F1693,2)</f>
        <v>73.680000000000007</v>
      </c>
    </row>
    <row r="1694" spans="1:7" ht="15" customHeight="1" x14ac:dyDescent="0.25">
      <c r="A1694" s="28"/>
      <c r="B1694" s="28"/>
      <c r="C1694" s="28"/>
      <c r="D1694" s="28"/>
      <c r="E1694" s="83" t="s">
        <v>528</v>
      </c>
      <c r="F1694" s="83"/>
      <c r="G1694" s="50">
        <f>SUM(G1692:G1693)</f>
        <v>73.77000000000001</v>
      </c>
    </row>
    <row r="1695" spans="1:7" ht="15" customHeight="1" x14ac:dyDescent="0.25">
      <c r="A1695" s="82" t="s">
        <v>534</v>
      </c>
      <c r="B1695" s="82"/>
      <c r="C1695" s="47" t="s">
        <v>3</v>
      </c>
      <c r="D1695" s="47" t="s">
        <v>4</v>
      </c>
      <c r="E1695" s="47" t="s">
        <v>514</v>
      </c>
      <c r="F1695" s="47" t="s">
        <v>515</v>
      </c>
      <c r="G1695" s="48" t="s">
        <v>516</v>
      </c>
    </row>
    <row r="1696" spans="1:7" ht="21" customHeight="1" x14ac:dyDescent="0.25">
      <c r="A1696" s="42" t="s">
        <v>1095</v>
      </c>
      <c r="B1696" s="43" t="s">
        <v>880</v>
      </c>
      <c r="C1696" s="42" t="s">
        <v>16</v>
      </c>
      <c r="D1696" s="42" t="s">
        <v>553</v>
      </c>
      <c r="E1696" s="44">
        <v>2.0594379999999999E-2</v>
      </c>
      <c r="F1696" s="45">
        <v>22.26</v>
      </c>
      <c r="G1696" s="49">
        <f>TRUNC(TRUNC(E1696,8)*F1696,2)</f>
        <v>0.45</v>
      </c>
    </row>
    <row r="1697" spans="1:7" ht="21" customHeight="1" x14ac:dyDescent="0.25">
      <c r="A1697" s="42" t="s">
        <v>1096</v>
      </c>
      <c r="B1697" s="43" t="s">
        <v>882</v>
      </c>
      <c r="C1697" s="42" t="s">
        <v>16</v>
      </c>
      <c r="D1697" s="42" t="s">
        <v>553</v>
      </c>
      <c r="E1697" s="44">
        <v>8.1083210000000003E-2</v>
      </c>
      <c r="F1697" s="45">
        <v>27.25</v>
      </c>
      <c r="G1697" s="49">
        <f>TRUNC(TRUNC(E1697,8)*F1697,2)</f>
        <v>2.2000000000000002</v>
      </c>
    </row>
    <row r="1698" spans="1:7" ht="18" customHeight="1" x14ac:dyDescent="0.25">
      <c r="A1698" s="28"/>
      <c r="B1698" s="28"/>
      <c r="C1698" s="28"/>
      <c r="D1698" s="28"/>
      <c r="E1698" s="83" t="s">
        <v>541</v>
      </c>
      <c r="F1698" s="83"/>
      <c r="G1698" s="50">
        <f>SUM(G1696:G1697)</f>
        <v>2.6500000000000004</v>
      </c>
    </row>
    <row r="1699" spans="1:7" ht="15" customHeight="1" x14ac:dyDescent="0.25">
      <c r="A1699" s="28"/>
      <c r="B1699" s="28"/>
      <c r="C1699" s="28"/>
      <c r="D1699" s="28"/>
      <c r="E1699" s="78" t="s">
        <v>529</v>
      </c>
      <c r="F1699" s="78"/>
      <c r="G1699" s="51">
        <f>ROUND(SUM(G1694,G1698),2)</f>
        <v>76.42</v>
      </c>
    </row>
    <row r="1700" spans="1:7" ht="15" customHeight="1" x14ac:dyDescent="0.25">
      <c r="A1700" s="28"/>
      <c r="B1700" s="28"/>
      <c r="C1700" s="28"/>
      <c r="D1700" s="28"/>
      <c r="E1700" s="78" t="s">
        <v>530</v>
      </c>
      <c r="F1700" s="78"/>
      <c r="G1700" s="51">
        <f>ROUND(SUM(G1694,G1698),2)</f>
        <v>76.42</v>
      </c>
    </row>
    <row r="1701" spans="1:7" ht="15" customHeight="1" x14ac:dyDescent="0.25">
      <c r="A1701" s="28"/>
      <c r="B1701" s="28"/>
      <c r="C1701" s="28"/>
      <c r="D1701" s="28"/>
      <c r="E1701" s="78" t="s">
        <v>531</v>
      </c>
      <c r="F1701" s="78"/>
      <c r="G1701" s="51">
        <f>ROUND(G1699*(1+(29.84/100)),2)</f>
        <v>99.22</v>
      </c>
    </row>
    <row r="1702" spans="1:7" ht="15" customHeight="1" x14ac:dyDescent="0.25">
      <c r="A1702" s="28"/>
      <c r="B1702" s="28"/>
      <c r="C1702" s="28"/>
      <c r="D1702" s="28"/>
      <c r="E1702" s="78" t="s">
        <v>729</v>
      </c>
      <c r="F1702" s="78"/>
      <c r="G1702" s="51">
        <v>20</v>
      </c>
    </row>
    <row r="1703" spans="1:7" ht="9.9499999999999993" customHeight="1" x14ac:dyDescent="0.25">
      <c r="A1703" s="28"/>
      <c r="B1703" s="28"/>
      <c r="C1703" s="28"/>
      <c r="D1703" s="28"/>
      <c r="E1703" s="84"/>
      <c r="F1703" s="84"/>
      <c r="G1703" s="84"/>
    </row>
    <row r="1704" spans="1:7" ht="20.100000000000001" customHeight="1" x14ac:dyDescent="0.25">
      <c r="A1704" s="85" t="s">
        <v>1118</v>
      </c>
      <c r="B1704" s="85"/>
      <c r="C1704" s="85"/>
      <c r="D1704" s="85"/>
      <c r="E1704" s="85"/>
      <c r="F1704" s="85"/>
      <c r="G1704" s="85"/>
    </row>
    <row r="1705" spans="1:7" ht="15" customHeight="1" x14ac:dyDescent="0.25">
      <c r="A1705" s="82" t="s">
        <v>513</v>
      </c>
      <c r="B1705" s="82"/>
      <c r="C1705" s="47" t="s">
        <v>3</v>
      </c>
      <c r="D1705" s="47" t="s">
        <v>4</v>
      </c>
      <c r="E1705" s="47" t="s">
        <v>514</v>
      </c>
      <c r="F1705" s="47" t="s">
        <v>515</v>
      </c>
      <c r="G1705" s="48" t="s">
        <v>516</v>
      </c>
    </row>
    <row r="1706" spans="1:7" ht="15" customHeight="1" x14ac:dyDescent="0.25">
      <c r="A1706" s="42" t="s">
        <v>1119</v>
      </c>
      <c r="B1706" s="43" t="s">
        <v>1120</v>
      </c>
      <c r="C1706" s="42" t="s">
        <v>39</v>
      </c>
      <c r="D1706" s="42" t="s">
        <v>22</v>
      </c>
      <c r="E1706" s="44">
        <v>1</v>
      </c>
      <c r="F1706" s="45">
        <v>49.82</v>
      </c>
      <c r="G1706" s="49">
        <f>TRUNC(TRUNC(E1706,8)*F1706,2)</f>
        <v>49.82</v>
      </c>
    </row>
    <row r="1707" spans="1:7" ht="15" customHeight="1" x14ac:dyDescent="0.25">
      <c r="A1707" s="28"/>
      <c r="B1707" s="28"/>
      <c r="C1707" s="28"/>
      <c r="D1707" s="28"/>
      <c r="E1707" s="83" t="s">
        <v>528</v>
      </c>
      <c r="F1707" s="83"/>
      <c r="G1707" s="50">
        <f>SUM(G1706:G1706)</f>
        <v>49.82</v>
      </c>
    </row>
    <row r="1708" spans="1:7" ht="15" customHeight="1" x14ac:dyDescent="0.25">
      <c r="A1708" s="82" t="s">
        <v>534</v>
      </c>
      <c r="B1708" s="82"/>
      <c r="C1708" s="47" t="s">
        <v>3</v>
      </c>
      <c r="D1708" s="47" t="s">
        <v>4</v>
      </c>
      <c r="E1708" s="47" t="s">
        <v>514</v>
      </c>
      <c r="F1708" s="47" t="s">
        <v>515</v>
      </c>
      <c r="G1708" s="48" t="s">
        <v>516</v>
      </c>
    </row>
    <row r="1709" spans="1:7" ht="21" customHeight="1" x14ac:dyDescent="0.25">
      <c r="A1709" s="42" t="s">
        <v>881</v>
      </c>
      <c r="B1709" s="43" t="s">
        <v>882</v>
      </c>
      <c r="C1709" s="42" t="s">
        <v>39</v>
      </c>
      <c r="D1709" s="42" t="s">
        <v>537</v>
      </c>
      <c r="E1709" s="44">
        <v>0.24839310000000001</v>
      </c>
      <c r="F1709" s="45">
        <v>27.24</v>
      </c>
      <c r="G1709" s="49">
        <f>TRUNC(TRUNC(E1709,8)*F1709,2)</f>
        <v>6.76</v>
      </c>
    </row>
    <row r="1710" spans="1:7" ht="15" customHeight="1" x14ac:dyDescent="0.25">
      <c r="A1710" s="42" t="s">
        <v>668</v>
      </c>
      <c r="B1710" s="43" t="s">
        <v>555</v>
      </c>
      <c r="C1710" s="42" t="s">
        <v>39</v>
      </c>
      <c r="D1710" s="42" t="s">
        <v>537</v>
      </c>
      <c r="E1710" s="44">
        <v>7.8039079999999997E-2</v>
      </c>
      <c r="F1710" s="45">
        <v>23.06</v>
      </c>
      <c r="G1710" s="49">
        <f>TRUNC(TRUNC(E1710,8)*F1710,2)</f>
        <v>1.79</v>
      </c>
    </row>
    <row r="1711" spans="1:7" ht="18" customHeight="1" x14ac:dyDescent="0.25">
      <c r="A1711" s="28"/>
      <c r="B1711" s="28"/>
      <c r="C1711" s="28"/>
      <c r="D1711" s="28"/>
      <c r="E1711" s="83" t="s">
        <v>541</v>
      </c>
      <c r="F1711" s="83"/>
      <c r="G1711" s="50">
        <f>SUM(G1709:G1710)</f>
        <v>8.5500000000000007</v>
      </c>
    </row>
    <row r="1712" spans="1:7" ht="15" customHeight="1" x14ac:dyDescent="0.25">
      <c r="A1712" s="28"/>
      <c r="B1712" s="28"/>
      <c r="C1712" s="28"/>
      <c r="D1712" s="28"/>
      <c r="E1712" s="78" t="s">
        <v>529</v>
      </c>
      <c r="F1712" s="78"/>
      <c r="G1712" s="51">
        <f>ROUND(SUM(G1707,G1711),2)</f>
        <v>58.37</v>
      </c>
    </row>
    <row r="1713" spans="1:7" ht="15" customHeight="1" x14ac:dyDescent="0.25">
      <c r="A1713" s="28"/>
      <c r="B1713" s="28"/>
      <c r="C1713" s="28"/>
      <c r="D1713" s="28"/>
      <c r="E1713" s="78" t="s">
        <v>530</v>
      </c>
      <c r="F1713" s="78"/>
      <c r="G1713" s="51">
        <f>ROUND(SUM(G1707,G1711),2)</f>
        <v>58.37</v>
      </c>
    </row>
    <row r="1714" spans="1:7" ht="15" customHeight="1" x14ac:dyDescent="0.25">
      <c r="A1714" s="28"/>
      <c r="B1714" s="28"/>
      <c r="C1714" s="28"/>
      <c r="D1714" s="28"/>
      <c r="E1714" s="78" t="s">
        <v>531</v>
      </c>
      <c r="F1714" s="78"/>
      <c r="G1714" s="51">
        <f>ROUND(G1712*(1+(29.84/100)),2)</f>
        <v>75.790000000000006</v>
      </c>
    </row>
    <row r="1715" spans="1:7" ht="15" customHeight="1" x14ac:dyDescent="0.25">
      <c r="A1715" s="28"/>
      <c r="B1715" s="28"/>
      <c r="C1715" s="28"/>
      <c r="D1715" s="28"/>
      <c r="E1715" s="78" t="s">
        <v>542</v>
      </c>
      <c r="F1715" s="78"/>
      <c r="G1715" s="51">
        <v>8</v>
      </c>
    </row>
    <row r="1716" spans="1:7" ht="9.9499999999999993" customHeight="1" x14ac:dyDescent="0.25">
      <c r="A1716" s="28"/>
      <c r="B1716" s="28"/>
      <c r="C1716" s="28"/>
      <c r="D1716" s="28"/>
      <c r="E1716" s="84"/>
      <c r="F1716" s="84"/>
      <c r="G1716" s="84"/>
    </row>
    <row r="1717" spans="1:7" ht="20.100000000000001" customHeight="1" x14ac:dyDescent="0.25">
      <c r="A1717" s="85" t="s">
        <v>1121</v>
      </c>
      <c r="B1717" s="85"/>
      <c r="C1717" s="85"/>
      <c r="D1717" s="85"/>
      <c r="E1717" s="85"/>
      <c r="F1717" s="85"/>
      <c r="G1717" s="85"/>
    </row>
    <row r="1718" spans="1:7" ht="15" customHeight="1" x14ac:dyDescent="0.25">
      <c r="A1718" s="82" t="s">
        <v>513</v>
      </c>
      <c r="B1718" s="82"/>
      <c r="C1718" s="47" t="s">
        <v>3</v>
      </c>
      <c r="D1718" s="47" t="s">
        <v>4</v>
      </c>
      <c r="E1718" s="47" t="s">
        <v>514</v>
      </c>
      <c r="F1718" s="47" t="s">
        <v>515</v>
      </c>
      <c r="G1718" s="48" t="s">
        <v>516</v>
      </c>
    </row>
    <row r="1719" spans="1:7" ht="21" customHeight="1" x14ac:dyDescent="0.25">
      <c r="A1719" s="42" t="s">
        <v>1122</v>
      </c>
      <c r="B1719" s="43" t="s">
        <v>1123</v>
      </c>
      <c r="C1719" s="42" t="s">
        <v>39</v>
      </c>
      <c r="D1719" s="42" t="s">
        <v>22</v>
      </c>
      <c r="E1719" s="44">
        <v>1</v>
      </c>
      <c r="F1719" s="45">
        <v>44.68</v>
      </c>
      <c r="G1719" s="49">
        <f>TRUNC(TRUNC(E1719,8)*F1719,2)</f>
        <v>44.68</v>
      </c>
    </row>
    <row r="1720" spans="1:7" ht="15" customHeight="1" x14ac:dyDescent="0.25">
      <c r="A1720" s="28"/>
      <c r="B1720" s="28"/>
      <c r="C1720" s="28"/>
      <c r="D1720" s="28"/>
      <c r="E1720" s="83" t="s">
        <v>528</v>
      </c>
      <c r="F1720" s="83"/>
      <c r="G1720" s="50">
        <f>SUM(G1719:G1719)</f>
        <v>44.68</v>
      </c>
    </row>
    <row r="1721" spans="1:7" ht="15" customHeight="1" x14ac:dyDescent="0.25">
      <c r="A1721" s="82" t="s">
        <v>534</v>
      </c>
      <c r="B1721" s="82"/>
      <c r="C1721" s="47" t="s">
        <v>3</v>
      </c>
      <c r="D1721" s="47" t="s">
        <v>4</v>
      </c>
      <c r="E1721" s="47" t="s">
        <v>514</v>
      </c>
      <c r="F1721" s="47" t="s">
        <v>515</v>
      </c>
      <c r="G1721" s="48" t="s">
        <v>516</v>
      </c>
    </row>
    <row r="1722" spans="1:7" ht="21" customHeight="1" x14ac:dyDescent="0.25">
      <c r="A1722" s="42" t="s">
        <v>881</v>
      </c>
      <c r="B1722" s="43" t="s">
        <v>882</v>
      </c>
      <c r="C1722" s="42" t="s">
        <v>39</v>
      </c>
      <c r="D1722" s="42" t="s">
        <v>537</v>
      </c>
      <c r="E1722" s="44">
        <v>0.24844826</v>
      </c>
      <c r="F1722" s="45">
        <v>27.24</v>
      </c>
      <c r="G1722" s="49">
        <f>TRUNC(TRUNC(E1722,8)*F1722,2)</f>
        <v>6.76</v>
      </c>
    </row>
    <row r="1723" spans="1:7" ht="15" customHeight="1" x14ac:dyDescent="0.25">
      <c r="A1723" s="42" t="s">
        <v>668</v>
      </c>
      <c r="B1723" s="43" t="s">
        <v>555</v>
      </c>
      <c r="C1723" s="42" t="s">
        <v>39</v>
      </c>
      <c r="D1723" s="42" t="s">
        <v>537</v>
      </c>
      <c r="E1723" s="44">
        <v>7.8056459999999994E-2</v>
      </c>
      <c r="F1723" s="45">
        <v>23.06</v>
      </c>
      <c r="G1723" s="49">
        <f>TRUNC(TRUNC(E1723,8)*F1723,2)</f>
        <v>1.79</v>
      </c>
    </row>
    <row r="1724" spans="1:7" ht="18" customHeight="1" x14ac:dyDescent="0.25">
      <c r="A1724" s="28"/>
      <c r="B1724" s="28"/>
      <c r="C1724" s="28"/>
      <c r="D1724" s="28"/>
      <c r="E1724" s="83" t="s">
        <v>541</v>
      </c>
      <c r="F1724" s="83"/>
      <c r="G1724" s="50">
        <f>SUM(G1722:G1723)</f>
        <v>8.5500000000000007</v>
      </c>
    </row>
    <row r="1725" spans="1:7" ht="15" customHeight="1" x14ac:dyDescent="0.25">
      <c r="A1725" s="28"/>
      <c r="B1725" s="28"/>
      <c r="C1725" s="28"/>
      <c r="D1725" s="28"/>
      <c r="E1725" s="78" t="s">
        <v>529</v>
      </c>
      <c r="F1725" s="78"/>
      <c r="G1725" s="51">
        <f>ROUND(SUM(G1720,G1724),2)</f>
        <v>53.23</v>
      </c>
    </row>
    <row r="1726" spans="1:7" ht="15" customHeight="1" x14ac:dyDescent="0.25">
      <c r="A1726" s="28"/>
      <c r="B1726" s="28"/>
      <c r="C1726" s="28"/>
      <c r="D1726" s="28"/>
      <c r="E1726" s="78" t="s">
        <v>530</v>
      </c>
      <c r="F1726" s="78"/>
      <c r="G1726" s="51">
        <f>ROUND(SUM(G1720,G1724),2)</f>
        <v>53.23</v>
      </c>
    </row>
    <row r="1727" spans="1:7" ht="15" customHeight="1" x14ac:dyDescent="0.25">
      <c r="A1727" s="28"/>
      <c r="B1727" s="28"/>
      <c r="C1727" s="28"/>
      <c r="D1727" s="28"/>
      <c r="E1727" s="78" t="s">
        <v>531</v>
      </c>
      <c r="F1727" s="78"/>
      <c r="G1727" s="51">
        <f>ROUND(G1725*(1+(29.84/100)),2)</f>
        <v>69.11</v>
      </c>
    </row>
    <row r="1728" spans="1:7" ht="15" customHeight="1" x14ac:dyDescent="0.25">
      <c r="A1728" s="28"/>
      <c r="B1728" s="28"/>
      <c r="C1728" s="28"/>
      <c r="D1728" s="28"/>
      <c r="E1728" s="78" t="s">
        <v>542</v>
      </c>
      <c r="F1728" s="78"/>
      <c r="G1728" s="51">
        <v>16</v>
      </c>
    </row>
    <row r="1729" spans="1:7" ht="9.9499999999999993" customHeight="1" x14ac:dyDescent="0.25">
      <c r="A1729" s="28"/>
      <c r="B1729" s="28"/>
      <c r="C1729" s="28"/>
      <c r="D1729" s="28"/>
      <c r="E1729" s="84"/>
      <c r="F1729" s="84"/>
      <c r="G1729" s="84"/>
    </row>
    <row r="1730" spans="1:7" ht="20.100000000000001" customHeight="1" x14ac:dyDescent="0.25">
      <c r="A1730" s="85" t="s">
        <v>1124</v>
      </c>
      <c r="B1730" s="85"/>
      <c r="C1730" s="85"/>
      <c r="D1730" s="85"/>
      <c r="E1730" s="85"/>
      <c r="F1730" s="85"/>
      <c r="G1730" s="85"/>
    </row>
    <row r="1731" spans="1:7" ht="15" customHeight="1" x14ac:dyDescent="0.25">
      <c r="A1731" s="82" t="s">
        <v>513</v>
      </c>
      <c r="B1731" s="82"/>
      <c r="C1731" s="47" t="s">
        <v>3</v>
      </c>
      <c r="D1731" s="47" t="s">
        <v>4</v>
      </c>
      <c r="E1731" s="47" t="s">
        <v>514</v>
      </c>
      <c r="F1731" s="47" t="s">
        <v>515</v>
      </c>
      <c r="G1731" s="48" t="s">
        <v>516</v>
      </c>
    </row>
    <row r="1732" spans="1:7" ht="21" customHeight="1" x14ac:dyDescent="0.25">
      <c r="A1732" s="42" t="s">
        <v>415</v>
      </c>
      <c r="B1732" s="43" t="s">
        <v>416</v>
      </c>
      <c r="C1732" s="42" t="s">
        <v>39</v>
      </c>
      <c r="D1732" s="42" t="s">
        <v>22</v>
      </c>
      <c r="E1732" s="44">
        <v>1</v>
      </c>
      <c r="F1732" s="45">
        <v>32.99</v>
      </c>
      <c r="G1732" s="49">
        <f>TRUNC(TRUNC(E1732,8)*F1732,2)</f>
        <v>32.99</v>
      </c>
    </row>
    <row r="1733" spans="1:7" ht="15" customHeight="1" x14ac:dyDescent="0.25">
      <c r="A1733" s="28"/>
      <c r="B1733" s="28"/>
      <c r="C1733" s="28"/>
      <c r="D1733" s="28"/>
      <c r="E1733" s="83" t="s">
        <v>528</v>
      </c>
      <c r="F1733" s="83"/>
      <c r="G1733" s="50">
        <f>SUM(G1732:G1732)</f>
        <v>32.99</v>
      </c>
    </row>
    <row r="1734" spans="1:7" ht="15" customHeight="1" x14ac:dyDescent="0.25">
      <c r="A1734" s="28"/>
      <c r="B1734" s="28"/>
      <c r="C1734" s="28"/>
      <c r="D1734" s="28"/>
      <c r="E1734" s="78" t="s">
        <v>529</v>
      </c>
      <c r="F1734" s="78"/>
      <c r="G1734" s="51">
        <f>ROUND(SUM(G1733),2)</f>
        <v>32.99</v>
      </c>
    </row>
    <row r="1735" spans="1:7" ht="15" customHeight="1" x14ac:dyDescent="0.25">
      <c r="A1735" s="28"/>
      <c r="B1735" s="28"/>
      <c r="C1735" s="28"/>
      <c r="D1735" s="28"/>
      <c r="E1735" s="78" t="s">
        <v>530</v>
      </c>
      <c r="F1735" s="78"/>
      <c r="G1735" s="51">
        <f>ROUND(SUM(G1733),2)</f>
        <v>32.99</v>
      </c>
    </row>
    <row r="1736" spans="1:7" ht="15" customHeight="1" x14ac:dyDescent="0.25">
      <c r="A1736" s="28"/>
      <c r="B1736" s="28"/>
      <c r="C1736" s="28"/>
      <c r="D1736" s="28"/>
      <c r="E1736" s="78" t="s">
        <v>531</v>
      </c>
      <c r="F1736" s="78"/>
      <c r="G1736" s="51">
        <f>ROUND(G1734*(1+(29.84/100)),2)</f>
        <v>42.83</v>
      </c>
    </row>
    <row r="1737" spans="1:7" ht="15" customHeight="1" x14ac:dyDescent="0.25">
      <c r="A1737" s="28"/>
      <c r="B1737" s="28"/>
      <c r="C1737" s="28"/>
      <c r="D1737" s="28"/>
      <c r="E1737" s="78" t="s">
        <v>542</v>
      </c>
      <c r="F1737" s="78"/>
      <c r="G1737" s="51">
        <v>4</v>
      </c>
    </row>
    <row r="1738" spans="1:7" ht="9.9499999999999993" customHeight="1" x14ac:dyDescent="0.25">
      <c r="A1738" s="28"/>
      <c r="B1738" s="28"/>
      <c r="C1738" s="28"/>
      <c r="D1738" s="28"/>
      <c r="E1738" s="84"/>
      <c r="F1738" s="84"/>
      <c r="G1738" s="84"/>
    </row>
    <row r="1739" spans="1:7" ht="20.100000000000001" customHeight="1" x14ac:dyDescent="0.25">
      <c r="A1739" s="85" t="s">
        <v>1125</v>
      </c>
      <c r="B1739" s="85"/>
      <c r="C1739" s="85"/>
      <c r="D1739" s="85"/>
      <c r="E1739" s="85"/>
      <c r="F1739" s="85"/>
      <c r="G1739" s="85"/>
    </row>
    <row r="1740" spans="1:7" ht="15" customHeight="1" x14ac:dyDescent="0.25">
      <c r="A1740" s="82" t="s">
        <v>513</v>
      </c>
      <c r="B1740" s="82"/>
      <c r="C1740" s="47" t="s">
        <v>3</v>
      </c>
      <c r="D1740" s="47" t="s">
        <v>4</v>
      </c>
      <c r="E1740" s="47" t="s">
        <v>514</v>
      </c>
      <c r="F1740" s="47" t="s">
        <v>515</v>
      </c>
      <c r="G1740" s="48" t="s">
        <v>516</v>
      </c>
    </row>
    <row r="1741" spans="1:7" ht="21" customHeight="1" x14ac:dyDescent="0.25">
      <c r="A1741" s="42" t="s">
        <v>418</v>
      </c>
      <c r="B1741" s="43" t="s">
        <v>419</v>
      </c>
      <c r="C1741" s="42" t="s">
        <v>39</v>
      </c>
      <c r="D1741" s="42" t="s">
        <v>22</v>
      </c>
      <c r="E1741" s="44">
        <v>1</v>
      </c>
      <c r="F1741" s="45">
        <v>46.51</v>
      </c>
      <c r="G1741" s="49">
        <f>TRUNC(TRUNC(E1741,8)*F1741,2)</f>
        <v>46.51</v>
      </c>
    </row>
    <row r="1742" spans="1:7" ht="15" customHeight="1" x14ac:dyDescent="0.25">
      <c r="A1742" s="28"/>
      <c r="B1742" s="28"/>
      <c r="C1742" s="28"/>
      <c r="D1742" s="28"/>
      <c r="E1742" s="83" t="s">
        <v>528</v>
      </c>
      <c r="F1742" s="83"/>
      <c r="G1742" s="50">
        <f>SUM(G1741:G1741)</f>
        <v>46.51</v>
      </c>
    </row>
    <row r="1743" spans="1:7" ht="15" customHeight="1" x14ac:dyDescent="0.25">
      <c r="A1743" s="28"/>
      <c r="B1743" s="28"/>
      <c r="C1743" s="28"/>
      <c r="D1743" s="28"/>
      <c r="E1743" s="78" t="s">
        <v>529</v>
      </c>
      <c r="F1743" s="78"/>
      <c r="G1743" s="51">
        <f>ROUND(SUM(G1742),2)</f>
        <v>46.51</v>
      </c>
    </row>
    <row r="1744" spans="1:7" ht="15" customHeight="1" x14ac:dyDescent="0.25">
      <c r="A1744" s="28"/>
      <c r="B1744" s="28"/>
      <c r="C1744" s="28"/>
      <c r="D1744" s="28"/>
      <c r="E1744" s="78" t="s">
        <v>530</v>
      </c>
      <c r="F1744" s="78"/>
      <c r="G1744" s="51">
        <f>ROUND(SUM(G1742),2)</f>
        <v>46.51</v>
      </c>
    </row>
    <row r="1745" spans="1:7" ht="15" customHeight="1" x14ac:dyDescent="0.25">
      <c r="A1745" s="28"/>
      <c r="B1745" s="28"/>
      <c r="C1745" s="28"/>
      <c r="D1745" s="28"/>
      <c r="E1745" s="78" t="s">
        <v>531</v>
      </c>
      <c r="F1745" s="78"/>
      <c r="G1745" s="51">
        <f>ROUND(G1743*(1+(29.84/100)),2)</f>
        <v>60.39</v>
      </c>
    </row>
    <row r="1746" spans="1:7" ht="15" customHeight="1" x14ac:dyDescent="0.25">
      <c r="A1746" s="28"/>
      <c r="B1746" s="28"/>
      <c r="C1746" s="28"/>
      <c r="D1746" s="28"/>
      <c r="E1746" s="78" t="s">
        <v>542</v>
      </c>
      <c r="F1746" s="78"/>
      <c r="G1746" s="51">
        <v>16</v>
      </c>
    </row>
    <row r="1747" spans="1:7" ht="9.9499999999999993" customHeight="1" x14ac:dyDescent="0.25">
      <c r="A1747" s="28"/>
      <c r="B1747" s="28"/>
      <c r="C1747" s="28"/>
      <c r="D1747" s="28"/>
      <c r="E1747" s="84"/>
      <c r="F1747" s="84"/>
      <c r="G1747" s="84"/>
    </row>
    <row r="1748" spans="1:7" ht="20.100000000000001" customHeight="1" x14ac:dyDescent="0.25">
      <c r="A1748" s="85" t="s">
        <v>1126</v>
      </c>
      <c r="B1748" s="85"/>
      <c r="C1748" s="85"/>
      <c r="D1748" s="85"/>
      <c r="E1748" s="85"/>
      <c r="F1748" s="85"/>
      <c r="G1748" s="85"/>
    </row>
    <row r="1749" spans="1:7" ht="15" customHeight="1" x14ac:dyDescent="0.25">
      <c r="A1749" s="82" t="s">
        <v>513</v>
      </c>
      <c r="B1749" s="82"/>
      <c r="C1749" s="47" t="s">
        <v>3</v>
      </c>
      <c r="D1749" s="47" t="s">
        <v>4</v>
      </c>
      <c r="E1749" s="47" t="s">
        <v>514</v>
      </c>
      <c r="F1749" s="47" t="s">
        <v>515</v>
      </c>
      <c r="G1749" s="48" t="s">
        <v>516</v>
      </c>
    </row>
    <row r="1750" spans="1:7" ht="15" customHeight="1" x14ac:dyDescent="0.25">
      <c r="A1750" s="42" t="s">
        <v>1127</v>
      </c>
      <c r="B1750" s="43" t="s">
        <v>1128</v>
      </c>
      <c r="C1750" s="42" t="s">
        <v>16</v>
      </c>
      <c r="D1750" s="42" t="s">
        <v>138</v>
      </c>
      <c r="E1750" s="44">
        <v>1</v>
      </c>
      <c r="F1750" s="45">
        <v>127.13</v>
      </c>
      <c r="G1750" s="49">
        <f>TRUNC(TRUNC(E1750,8)*F1750,2)</f>
        <v>127.13</v>
      </c>
    </row>
    <row r="1751" spans="1:7" ht="15" customHeight="1" x14ac:dyDescent="0.25">
      <c r="A1751" s="42" t="s">
        <v>1098</v>
      </c>
      <c r="B1751" s="43" t="s">
        <v>1099</v>
      </c>
      <c r="C1751" s="42" t="s">
        <v>16</v>
      </c>
      <c r="D1751" s="42" t="s">
        <v>239</v>
      </c>
      <c r="E1751" s="44">
        <v>0.28000000000000003</v>
      </c>
      <c r="F1751" s="45">
        <v>0.23</v>
      </c>
      <c r="G1751" s="49">
        <f>TRUNC(TRUNC(E1751,8)*F1751,2)</f>
        <v>0.06</v>
      </c>
    </row>
    <row r="1752" spans="1:7" ht="15" customHeight="1" x14ac:dyDescent="0.25">
      <c r="A1752" s="28"/>
      <c r="B1752" s="28"/>
      <c r="C1752" s="28"/>
      <c r="D1752" s="28"/>
      <c r="E1752" s="83" t="s">
        <v>528</v>
      </c>
      <c r="F1752" s="83"/>
      <c r="G1752" s="50">
        <f>SUM(G1750:G1751)</f>
        <v>127.19</v>
      </c>
    </row>
    <row r="1753" spans="1:7" ht="15" customHeight="1" x14ac:dyDescent="0.25">
      <c r="A1753" s="82" t="s">
        <v>534</v>
      </c>
      <c r="B1753" s="82"/>
      <c r="C1753" s="47" t="s">
        <v>3</v>
      </c>
      <c r="D1753" s="47" t="s">
        <v>4</v>
      </c>
      <c r="E1753" s="47" t="s">
        <v>514</v>
      </c>
      <c r="F1753" s="47" t="s">
        <v>515</v>
      </c>
      <c r="G1753" s="48" t="s">
        <v>516</v>
      </c>
    </row>
    <row r="1754" spans="1:7" ht="21" customHeight="1" x14ac:dyDescent="0.25">
      <c r="A1754" s="42" t="s">
        <v>1095</v>
      </c>
      <c r="B1754" s="43" t="s">
        <v>880</v>
      </c>
      <c r="C1754" s="42" t="s">
        <v>16</v>
      </c>
      <c r="D1754" s="42" t="s">
        <v>553</v>
      </c>
      <c r="E1754" s="44">
        <v>0.39196553000000001</v>
      </c>
      <c r="F1754" s="45">
        <v>22.26</v>
      </c>
      <c r="G1754" s="49">
        <f>TRUNC(TRUNC(E1754,8)*F1754,2)</f>
        <v>8.7200000000000006</v>
      </c>
    </row>
    <row r="1755" spans="1:7" ht="21" customHeight="1" x14ac:dyDescent="0.25">
      <c r="A1755" s="42" t="s">
        <v>1096</v>
      </c>
      <c r="B1755" s="43" t="s">
        <v>882</v>
      </c>
      <c r="C1755" s="42" t="s">
        <v>16</v>
      </c>
      <c r="D1755" s="42" t="s">
        <v>553</v>
      </c>
      <c r="E1755" s="44">
        <v>0.39257927999999997</v>
      </c>
      <c r="F1755" s="45">
        <v>27.25</v>
      </c>
      <c r="G1755" s="49">
        <f>TRUNC(TRUNC(E1755,8)*F1755,2)</f>
        <v>10.69</v>
      </c>
    </row>
    <row r="1756" spans="1:7" ht="18" customHeight="1" x14ac:dyDescent="0.25">
      <c r="A1756" s="28"/>
      <c r="B1756" s="28"/>
      <c r="C1756" s="28"/>
      <c r="D1756" s="28"/>
      <c r="E1756" s="83" t="s">
        <v>541</v>
      </c>
      <c r="F1756" s="83"/>
      <c r="G1756" s="50">
        <f>SUM(G1754:G1755)</f>
        <v>19.41</v>
      </c>
    </row>
    <row r="1757" spans="1:7" ht="15" customHeight="1" x14ac:dyDescent="0.25">
      <c r="A1757" s="28"/>
      <c r="B1757" s="28"/>
      <c r="C1757" s="28"/>
      <c r="D1757" s="28"/>
      <c r="E1757" s="78" t="s">
        <v>529</v>
      </c>
      <c r="F1757" s="78"/>
      <c r="G1757" s="51">
        <f>ROUND(SUM(G1752,G1756),2)</f>
        <v>146.6</v>
      </c>
    </row>
    <row r="1758" spans="1:7" ht="15" customHeight="1" x14ac:dyDescent="0.25">
      <c r="A1758" s="28"/>
      <c r="B1758" s="28"/>
      <c r="C1758" s="28"/>
      <c r="D1758" s="28"/>
      <c r="E1758" s="78" t="s">
        <v>530</v>
      </c>
      <c r="F1758" s="78"/>
      <c r="G1758" s="51">
        <f>ROUND(SUM(G1752,G1756),2)</f>
        <v>146.6</v>
      </c>
    </row>
    <row r="1759" spans="1:7" ht="15" customHeight="1" x14ac:dyDescent="0.25">
      <c r="A1759" s="28"/>
      <c r="B1759" s="28"/>
      <c r="C1759" s="28"/>
      <c r="D1759" s="28"/>
      <c r="E1759" s="78" t="s">
        <v>531</v>
      </c>
      <c r="F1759" s="78"/>
      <c r="G1759" s="51">
        <f>ROUND(G1757*(1+(29.84/100)),2)</f>
        <v>190.35</v>
      </c>
    </row>
    <row r="1760" spans="1:7" ht="15" customHeight="1" x14ac:dyDescent="0.25">
      <c r="A1760" s="28"/>
      <c r="B1760" s="28"/>
      <c r="C1760" s="28"/>
      <c r="D1760" s="28"/>
      <c r="E1760" s="78" t="s">
        <v>729</v>
      </c>
      <c r="F1760" s="78"/>
      <c r="G1760" s="51">
        <v>12</v>
      </c>
    </row>
    <row r="1761" spans="1:7" ht="9.9499999999999993" customHeight="1" x14ac:dyDescent="0.25">
      <c r="A1761" s="28"/>
      <c r="B1761" s="28"/>
      <c r="C1761" s="28"/>
      <c r="D1761" s="28"/>
      <c r="E1761" s="84"/>
      <c r="F1761" s="84"/>
      <c r="G1761" s="84"/>
    </row>
    <row r="1762" spans="1:7" ht="20.100000000000001" customHeight="1" x14ac:dyDescent="0.25">
      <c r="A1762" s="85" t="s">
        <v>1129</v>
      </c>
      <c r="B1762" s="85"/>
      <c r="C1762" s="85"/>
      <c r="D1762" s="85"/>
      <c r="E1762" s="85"/>
      <c r="F1762" s="85"/>
      <c r="G1762" s="85"/>
    </row>
    <row r="1763" spans="1:7" ht="15" customHeight="1" x14ac:dyDescent="0.25">
      <c r="A1763" s="82" t="s">
        <v>513</v>
      </c>
      <c r="B1763" s="82"/>
      <c r="C1763" s="47" t="s">
        <v>3</v>
      </c>
      <c r="D1763" s="47" t="s">
        <v>4</v>
      </c>
      <c r="E1763" s="47" t="s">
        <v>514</v>
      </c>
      <c r="F1763" s="47" t="s">
        <v>515</v>
      </c>
      <c r="G1763" s="48" t="s">
        <v>516</v>
      </c>
    </row>
    <row r="1764" spans="1:7" ht="21" customHeight="1" x14ac:dyDescent="0.25">
      <c r="A1764" s="42" t="s">
        <v>1130</v>
      </c>
      <c r="B1764" s="43" t="s">
        <v>1131</v>
      </c>
      <c r="C1764" s="42" t="s">
        <v>39</v>
      </c>
      <c r="D1764" s="42" t="s">
        <v>22</v>
      </c>
      <c r="E1764" s="44">
        <v>1</v>
      </c>
      <c r="F1764" s="45">
        <v>176.82</v>
      </c>
      <c r="G1764" s="49">
        <f>TRUNC(TRUNC(E1764,8)*F1764,2)</f>
        <v>176.82</v>
      </c>
    </row>
    <row r="1765" spans="1:7" ht="29.1" customHeight="1" x14ac:dyDescent="0.25">
      <c r="A1765" s="42" t="s">
        <v>1132</v>
      </c>
      <c r="B1765" s="43" t="s">
        <v>1133</v>
      </c>
      <c r="C1765" s="42" t="s">
        <v>39</v>
      </c>
      <c r="D1765" s="42" t="s">
        <v>22</v>
      </c>
      <c r="E1765" s="44">
        <v>6</v>
      </c>
      <c r="F1765" s="45">
        <v>14.79</v>
      </c>
      <c r="G1765" s="49">
        <f>TRUNC(TRUNC(E1765,8)*F1765,2)</f>
        <v>88.74</v>
      </c>
    </row>
    <row r="1766" spans="1:7" ht="15" customHeight="1" x14ac:dyDescent="0.25">
      <c r="A1766" s="28"/>
      <c r="B1766" s="28"/>
      <c r="C1766" s="28"/>
      <c r="D1766" s="28"/>
      <c r="E1766" s="83" t="s">
        <v>528</v>
      </c>
      <c r="F1766" s="83"/>
      <c r="G1766" s="50">
        <f>SUM(G1764:G1765)</f>
        <v>265.56</v>
      </c>
    </row>
    <row r="1767" spans="1:7" ht="15" customHeight="1" x14ac:dyDescent="0.25">
      <c r="A1767" s="82" t="s">
        <v>534</v>
      </c>
      <c r="B1767" s="82"/>
      <c r="C1767" s="47" t="s">
        <v>3</v>
      </c>
      <c r="D1767" s="47" t="s">
        <v>4</v>
      </c>
      <c r="E1767" s="47" t="s">
        <v>514</v>
      </c>
      <c r="F1767" s="47" t="s">
        <v>515</v>
      </c>
      <c r="G1767" s="48" t="s">
        <v>516</v>
      </c>
    </row>
    <row r="1768" spans="1:7" ht="21" customHeight="1" x14ac:dyDescent="0.25">
      <c r="A1768" s="42" t="s">
        <v>881</v>
      </c>
      <c r="B1768" s="43" t="s">
        <v>882</v>
      </c>
      <c r="C1768" s="42" t="s">
        <v>39</v>
      </c>
      <c r="D1768" s="42" t="s">
        <v>537</v>
      </c>
      <c r="E1768" s="44">
        <v>0.74552160000000001</v>
      </c>
      <c r="F1768" s="45">
        <v>27.24</v>
      </c>
      <c r="G1768" s="49">
        <f>TRUNC(TRUNC(E1768,8)*F1768,2)</f>
        <v>20.3</v>
      </c>
    </row>
    <row r="1769" spans="1:7" ht="15" customHeight="1" x14ac:dyDescent="0.25">
      <c r="A1769" s="42" t="s">
        <v>668</v>
      </c>
      <c r="B1769" s="43" t="s">
        <v>555</v>
      </c>
      <c r="C1769" s="42" t="s">
        <v>39</v>
      </c>
      <c r="D1769" s="42" t="s">
        <v>537</v>
      </c>
      <c r="E1769" s="44">
        <v>0.23358497</v>
      </c>
      <c r="F1769" s="45">
        <v>23.06</v>
      </c>
      <c r="G1769" s="49">
        <f>TRUNC(TRUNC(E1769,8)*F1769,2)</f>
        <v>5.38</v>
      </c>
    </row>
    <row r="1770" spans="1:7" ht="18" customHeight="1" x14ac:dyDescent="0.25">
      <c r="A1770" s="28"/>
      <c r="B1770" s="28"/>
      <c r="C1770" s="28"/>
      <c r="D1770" s="28"/>
      <c r="E1770" s="83" t="s">
        <v>541</v>
      </c>
      <c r="F1770" s="83"/>
      <c r="G1770" s="50">
        <f>SUM(G1768:G1769)</f>
        <v>25.68</v>
      </c>
    </row>
    <row r="1771" spans="1:7" ht="15" customHeight="1" x14ac:dyDescent="0.25">
      <c r="A1771" s="28"/>
      <c r="B1771" s="28"/>
      <c r="C1771" s="28"/>
      <c r="D1771" s="28"/>
      <c r="E1771" s="78" t="s">
        <v>529</v>
      </c>
      <c r="F1771" s="78"/>
      <c r="G1771" s="51">
        <f>ROUND(SUM(G1766,G1770),2)</f>
        <v>291.24</v>
      </c>
    </row>
    <row r="1772" spans="1:7" ht="15" customHeight="1" x14ac:dyDescent="0.25">
      <c r="A1772" s="28"/>
      <c r="B1772" s="28"/>
      <c r="C1772" s="28"/>
      <c r="D1772" s="28"/>
      <c r="E1772" s="78" t="s">
        <v>530</v>
      </c>
      <c r="F1772" s="78"/>
      <c r="G1772" s="51">
        <f>ROUND(SUM(G1766,G1770),2)</f>
        <v>291.24</v>
      </c>
    </row>
    <row r="1773" spans="1:7" ht="15" customHeight="1" x14ac:dyDescent="0.25">
      <c r="A1773" s="28"/>
      <c r="B1773" s="28"/>
      <c r="C1773" s="28"/>
      <c r="D1773" s="28"/>
      <c r="E1773" s="78" t="s">
        <v>531</v>
      </c>
      <c r="F1773" s="78"/>
      <c r="G1773" s="51">
        <f>ROUND(G1771*(1+(29.84/100)),2)</f>
        <v>378.15</v>
      </c>
    </row>
    <row r="1774" spans="1:7" ht="15" customHeight="1" x14ac:dyDescent="0.25">
      <c r="A1774" s="28"/>
      <c r="B1774" s="28"/>
      <c r="C1774" s="28"/>
      <c r="D1774" s="28"/>
      <c r="E1774" s="78" t="s">
        <v>542</v>
      </c>
      <c r="F1774" s="78"/>
      <c r="G1774" s="51">
        <v>8</v>
      </c>
    </row>
    <row r="1775" spans="1:7" ht="9.9499999999999993" customHeight="1" x14ac:dyDescent="0.25">
      <c r="A1775" s="28"/>
      <c r="B1775" s="28"/>
      <c r="C1775" s="28"/>
      <c r="D1775" s="28"/>
      <c r="E1775" s="84"/>
      <c r="F1775" s="84"/>
      <c r="G1775" s="84"/>
    </row>
    <row r="1776" spans="1:7" ht="20.100000000000001" customHeight="1" x14ac:dyDescent="0.25">
      <c r="A1776" s="85" t="s">
        <v>1134</v>
      </c>
      <c r="B1776" s="85"/>
      <c r="C1776" s="85"/>
      <c r="D1776" s="85"/>
      <c r="E1776" s="85"/>
      <c r="F1776" s="85"/>
      <c r="G1776" s="85"/>
    </row>
    <row r="1777" spans="1:7" ht="15" customHeight="1" x14ac:dyDescent="0.25">
      <c r="A1777" s="82" t="s">
        <v>513</v>
      </c>
      <c r="B1777" s="82"/>
      <c r="C1777" s="47" t="s">
        <v>3</v>
      </c>
      <c r="D1777" s="47" t="s">
        <v>4</v>
      </c>
      <c r="E1777" s="47" t="s">
        <v>514</v>
      </c>
      <c r="F1777" s="47" t="s">
        <v>515</v>
      </c>
      <c r="G1777" s="48" t="s">
        <v>516</v>
      </c>
    </row>
    <row r="1778" spans="1:7" ht="21" customHeight="1" x14ac:dyDescent="0.25">
      <c r="A1778" s="42" t="s">
        <v>1135</v>
      </c>
      <c r="B1778" s="43" t="s">
        <v>1136</v>
      </c>
      <c r="C1778" s="42" t="s">
        <v>39</v>
      </c>
      <c r="D1778" s="42" t="s">
        <v>22</v>
      </c>
      <c r="E1778" s="44">
        <v>1</v>
      </c>
      <c r="F1778" s="45">
        <v>152.13999999999999</v>
      </c>
      <c r="G1778" s="49">
        <f>TRUNC(TRUNC(E1778,8)*F1778,2)</f>
        <v>152.13999999999999</v>
      </c>
    </row>
    <row r="1779" spans="1:7" ht="29.1" customHeight="1" x14ac:dyDescent="0.25">
      <c r="A1779" s="42" t="s">
        <v>1132</v>
      </c>
      <c r="B1779" s="43" t="s">
        <v>1133</v>
      </c>
      <c r="C1779" s="42" t="s">
        <v>39</v>
      </c>
      <c r="D1779" s="42" t="s">
        <v>22</v>
      </c>
      <c r="E1779" s="44">
        <v>6</v>
      </c>
      <c r="F1779" s="45">
        <v>14.79</v>
      </c>
      <c r="G1779" s="49">
        <f>TRUNC(TRUNC(E1779,8)*F1779,2)</f>
        <v>88.74</v>
      </c>
    </row>
    <row r="1780" spans="1:7" ht="15" customHeight="1" x14ac:dyDescent="0.25">
      <c r="A1780" s="28"/>
      <c r="B1780" s="28"/>
      <c r="C1780" s="28"/>
      <c r="D1780" s="28"/>
      <c r="E1780" s="83" t="s">
        <v>528</v>
      </c>
      <c r="F1780" s="83"/>
      <c r="G1780" s="50">
        <f>SUM(G1778:G1779)</f>
        <v>240.88</v>
      </c>
    </row>
    <row r="1781" spans="1:7" ht="15" customHeight="1" x14ac:dyDescent="0.25">
      <c r="A1781" s="82" t="s">
        <v>534</v>
      </c>
      <c r="B1781" s="82"/>
      <c r="C1781" s="47" t="s">
        <v>3</v>
      </c>
      <c r="D1781" s="47" t="s">
        <v>4</v>
      </c>
      <c r="E1781" s="47" t="s">
        <v>514</v>
      </c>
      <c r="F1781" s="47" t="s">
        <v>515</v>
      </c>
      <c r="G1781" s="48" t="s">
        <v>516</v>
      </c>
    </row>
    <row r="1782" spans="1:7" ht="21" customHeight="1" x14ac:dyDescent="0.25">
      <c r="A1782" s="42" t="s">
        <v>881</v>
      </c>
      <c r="B1782" s="43" t="s">
        <v>882</v>
      </c>
      <c r="C1782" s="42" t="s">
        <v>39</v>
      </c>
      <c r="D1782" s="42" t="s">
        <v>537</v>
      </c>
      <c r="E1782" s="44">
        <v>0.74516349999999998</v>
      </c>
      <c r="F1782" s="45">
        <v>27.24</v>
      </c>
      <c r="G1782" s="49">
        <f>TRUNC(TRUNC(E1782,8)*F1782,2)</f>
        <v>20.29</v>
      </c>
    </row>
    <row r="1783" spans="1:7" ht="15" customHeight="1" x14ac:dyDescent="0.25">
      <c r="A1783" s="42" t="s">
        <v>668</v>
      </c>
      <c r="B1783" s="43" t="s">
        <v>555</v>
      </c>
      <c r="C1783" s="42" t="s">
        <v>39</v>
      </c>
      <c r="D1783" s="42" t="s">
        <v>537</v>
      </c>
      <c r="E1783" s="44">
        <v>0.23347216000000001</v>
      </c>
      <c r="F1783" s="45">
        <v>23.06</v>
      </c>
      <c r="G1783" s="49">
        <f>TRUNC(TRUNC(E1783,8)*F1783,2)</f>
        <v>5.38</v>
      </c>
    </row>
    <row r="1784" spans="1:7" ht="18" customHeight="1" x14ac:dyDescent="0.25">
      <c r="A1784" s="28"/>
      <c r="B1784" s="28"/>
      <c r="C1784" s="28"/>
      <c r="D1784" s="28"/>
      <c r="E1784" s="83" t="s">
        <v>541</v>
      </c>
      <c r="F1784" s="83"/>
      <c r="G1784" s="50">
        <f>SUM(G1782:G1783)</f>
        <v>25.669999999999998</v>
      </c>
    </row>
    <row r="1785" spans="1:7" ht="15" customHeight="1" x14ac:dyDescent="0.25">
      <c r="A1785" s="28"/>
      <c r="B1785" s="28"/>
      <c r="C1785" s="28"/>
      <c r="D1785" s="28"/>
      <c r="E1785" s="78" t="s">
        <v>529</v>
      </c>
      <c r="F1785" s="78"/>
      <c r="G1785" s="51">
        <f>ROUND(SUM(G1780,G1784),2)</f>
        <v>266.55</v>
      </c>
    </row>
    <row r="1786" spans="1:7" ht="15" customHeight="1" x14ac:dyDescent="0.25">
      <c r="A1786" s="28"/>
      <c r="B1786" s="28"/>
      <c r="C1786" s="28"/>
      <c r="D1786" s="28"/>
      <c r="E1786" s="78" t="s">
        <v>530</v>
      </c>
      <c r="F1786" s="78"/>
      <c r="G1786" s="51">
        <f>ROUND(SUM(G1780,G1784),2)</f>
        <v>266.55</v>
      </c>
    </row>
    <row r="1787" spans="1:7" ht="15" customHeight="1" x14ac:dyDescent="0.25">
      <c r="A1787" s="28"/>
      <c r="B1787" s="28"/>
      <c r="C1787" s="28"/>
      <c r="D1787" s="28"/>
      <c r="E1787" s="78" t="s">
        <v>531</v>
      </c>
      <c r="F1787" s="78"/>
      <c r="G1787" s="51">
        <f>ROUND(G1785*(1+(29.84/100)),2)</f>
        <v>346.09</v>
      </c>
    </row>
    <row r="1788" spans="1:7" ht="15" customHeight="1" x14ac:dyDescent="0.25">
      <c r="A1788" s="28"/>
      <c r="B1788" s="28"/>
      <c r="C1788" s="28"/>
      <c r="D1788" s="28"/>
      <c r="E1788" s="78" t="s">
        <v>542</v>
      </c>
      <c r="F1788" s="78"/>
      <c r="G1788" s="51">
        <v>4</v>
      </c>
    </row>
    <row r="1789" spans="1:7" ht="9.9499999999999993" customHeight="1" x14ac:dyDescent="0.25">
      <c r="A1789" s="28"/>
      <c r="B1789" s="28"/>
      <c r="C1789" s="28"/>
      <c r="D1789" s="28"/>
      <c r="E1789" s="84"/>
      <c r="F1789" s="84"/>
      <c r="G1789" s="84"/>
    </row>
    <row r="1790" spans="1:7" ht="20.100000000000001" customHeight="1" x14ac:dyDescent="0.25">
      <c r="A1790" s="85" t="s">
        <v>1137</v>
      </c>
      <c r="B1790" s="85"/>
      <c r="C1790" s="85"/>
      <c r="D1790" s="85"/>
      <c r="E1790" s="85"/>
      <c r="F1790" s="85"/>
      <c r="G1790" s="85"/>
    </row>
    <row r="1791" spans="1:7" ht="15" customHeight="1" x14ac:dyDescent="0.25">
      <c r="A1791" s="82" t="s">
        <v>734</v>
      </c>
      <c r="B1791" s="82"/>
      <c r="C1791" s="47" t="s">
        <v>3</v>
      </c>
      <c r="D1791" s="47" t="s">
        <v>4</v>
      </c>
      <c r="E1791" s="47" t="s">
        <v>514</v>
      </c>
      <c r="F1791" s="47" t="s">
        <v>515</v>
      </c>
      <c r="G1791" s="48" t="s">
        <v>516</v>
      </c>
    </row>
    <row r="1792" spans="1:7" ht="15" customHeight="1" x14ac:dyDescent="0.25">
      <c r="A1792" s="42" t="s">
        <v>1138</v>
      </c>
      <c r="B1792" s="43" t="s">
        <v>1139</v>
      </c>
      <c r="C1792" s="42" t="s">
        <v>145</v>
      </c>
      <c r="D1792" s="42" t="s">
        <v>553</v>
      </c>
      <c r="E1792" s="44">
        <v>0.21053583000000001</v>
      </c>
      <c r="F1792" s="45">
        <v>3.79</v>
      </c>
      <c r="G1792" s="49">
        <f>ROUND(ROUND(E1792,8)*F1792,2)</f>
        <v>0.8</v>
      </c>
    </row>
    <row r="1793" spans="1:7" ht="15" customHeight="1" x14ac:dyDescent="0.25">
      <c r="A1793" s="28"/>
      <c r="B1793" s="28"/>
      <c r="C1793" s="28"/>
      <c r="D1793" s="28"/>
      <c r="E1793" s="83" t="s">
        <v>739</v>
      </c>
      <c r="F1793" s="83"/>
      <c r="G1793" s="50">
        <f>SUM(G1792:G1792)</f>
        <v>0.8</v>
      </c>
    </row>
    <row r="1794" spans="1:7" ht="15" customHeight="1" x14ac:dyDescent="0.25">
      <c r="A1794" s="82" t="s">
        <v>513</v>
      </c>
      <c r="B1794" s="82"/>
      <c r="C1794" s="47" t="s">
        <v>3</v>
      </c>
      <c r="D1794" s="47" t="s">
        <v>4</v>
      </c>
      <c r="E1794" s="47" t="s">
        <v>514</v>
      </c>
      <c r="F1794" s="47" t="s">
        <v>515</v>
      </c>
      <c r="G1794" s="48" t="s">
        <v>516</v>
      </c>
    </row>
    <row r="1795" spans="1:7" ht="21" customHeight="1" x14ac:dyDescent="0.25">
      <c r="A1795" s="42" t="s">
        <v>1140</v>
      </c>
      <c r="B1795" s="43" t="s">
        <v>1141</v>
      </c>
      <c r="C1795" s="42" t="s">
        <v>145</v>
      </c>
      <c r="D1795" s="42" t="s">
        <v>138</v>
      </c>
      <c r="E1795" s="44">
        <v>1</v>
      </c>
      <c r="F1795" s="45">
        <v>82.24</v>
      </c>
      <c r="G1795" s="49">
        <f>ROUND(ROUND(E1795,8)*F1795,2)</f>
        <v>82.24</v>
      </c>
    </row>
    <row r="1796" spans="1:7" ht="15" customHeight="1" x14ac:dyDescent="0.25">
      <c r="A1796" s="28"/>
      <c r="B1796" s="28"/>
      <c r="C1796" s="28"/>
      <c r="D1796" s="28"/>
      <c r="E1796" s="83" t="s">
        <v>528</v>
      </c>
      <c r="F1796" s="83"/>
      <c r="G1796" s="50">
        <f>SUM(G1795:G1795)</f>
        <v>82.24</v>
      </c>
    </row>
    <row r="1797" spans="1:7" ht="15" customHeight="1" x14ac:dyDescent="0.25">
      <c r="A1797" s="82" t="s">
        <v>742</v>
      </c>
      <c r="B1797" s="82"/>
      <c r="C1797" s="47" t="s">
        <v>3</v>
      </c>
      <c r="D1797" s="47" t="s">
        <v>4</v>
      </c>
      <c r="E1797" s="47" t="s">
        <v>514</v>
      </c>
      <c r="F1797" s="47" t="s">
        <v>515</v>
      </c>
      <c r="G1797" s="48" t="s">
        <v>516</v>
      </c>
    </row>
    <row r="1798" spans="1:7" ht="15" customHeight="1" x14ac:dyDescent="0.25">
      <c r="A1798" s="42" t="s">
        <v>1142</v>
      </c>
      <c r="B1798" s="43" t="s">
        <v>1143</v>
      </c>
      <c r="C1798" s="42" t="s">
        <v>145</v>
      </c>
      <c r="D1798" s="42" t="s">
        <v>553</v>
      </c>
      <c r="E1798" s="44">
        <v>0.23860170999999999</v>
      </c>
      <c r="F1798" s="45">
        <v>17.03</v>
      </c>
      <c r="G1798" s="49">
        <f>ROUND(ROUND(E1798,8)*F1798,2)</f>
        <v>4.0599999999999996</v>
      </c>
    </row>
    <row r="1799" spans="1:7" ht="15" customHeight="1" x14ac:dyDescent="0.25">
      <c r="A1799" s="28"/>
      <c r="B1799" s="28"/>
      <c r="C1799" s="28"/>
      <c r="D1799" s="28"/>
      <c r="E1799" s="83" t="s">
        <v>747</v>
      </c>
      <c r="F1799" s="83"/>
      <c r="G1799" s="50">
        <f>SUM(G1798:G1798)</f>
        <v>4.0599999999999996</v>
      </c>
    </row>
    <row r="1800" spans="1:7" ht="15" customHeight="1" x14ac:dyDescent="0.25">
      <c r="A1800" s="28"/>
      <c r="B1800" s="28"/>
      <c r="C1800" s="28"/>
      <c r="D1800" s="28"/>
      <c r="E1800" s="78" t="s">
        <v>529</v>
      </c>
      <c r="F1800" s="78"/>
      <c r="G1800" s="51">
        <f>ROUND(SUM(G1793,G1796,G1799),2)</f>
        <v>87.1</v>
      </c>
    </row>
    <row r="1801" spans="1:7" ht="15" customHeight="1" x14ac:dyDescent="0.25">
      <c r="A1801" s="28"/>
      <c r="B1801" s="28"/>
      <c r="C1801" s="28"/>
      <c r="D1801" s="28"/>
      <c r="E1801" s="78" t="s">
        <v>530</v>
      </c>
      <c r="F1801" s="78"/>
      <c r="G1801" s="51">
        <f>ROUND(SUM(G1793,G1796,G1799),2)</f>
        <v>87.1</v>
      </c>
    </row>
    <row r="1802" spans="1:7" ht="15" customHeight="1" x14ac:dyDescent="0.25">
      <c r="A1802" s="28"/>
      <c r="B1802" s="28"/>
      <c r="C1802" s="28"/>
      <c r="D1802" s="28"/>
      <c r="E1802" s="78" t="s">
        <v>531</v>
      </c>
      <c r="F1802" s="78"/>
      <c r="G1802" s="51">
        <f>ROUND(G1800*(1+(29.84/100)),2)</f>
        <v>113.09</v>
      </c>
    </row>
    <row r="1803" spans="1:7" ht="15" customHeight="1" x14ac:dyDescent="0.25">
      <c r="A1803" s="28"/>
      <c r="B1803" s="28"/>
      <c r="C1803" s="28"/>
      <c r="D1803" s="28"/>
      <c r="E1803" s="78" t="s">
        <v>729</v>
      </c>
      <c r="F1803" s="78"/>
      <c r="G1803" s="51">
        <v>16</v>
      </c>
    </row>
    <row r="1804" spans="1:7" ht="9.9499999999999993" customHeight="1" x14ac:dyDescent="0.25">
      <c r="A1804" s="28"/>
      <c r="B1804" s="28"/>
      <c r="C1804" s="28"/>
      <c r="D1804" s="28"/>
      <c r="E1804" s="84"/>
      <c r="F1804" s="84"/>
      <c r="G1804" s="84"/>
    </row>
    <row r="1805" spans="1:7" ht="20.100000000000001" customHeight="1" x14ac:dyDescent="0.25">
      <c r="A1805" s="85" t="s">
        <v>1144</v>
      </c>
      <c r="B1805" s="85"/>
      <c r="C1805" s="85"/>
      <c r="D1805" s="85"/>
      <c r="E1805" s="85"/>
      <c r="F1805" s="85"/>
      <c r="G1805" s="85"/>
    </row>
    <row r="1806" spans="1:7" ht="15" customHeight="1" x14ac:dyDescent="0.25">
      <c r="A1806" s="82" t="s">
        <v>513</v>
      </c>
      <c r="B1806" s="82"/>
      <c r="C1806" s="47" t="s">
        <v>3</v>
      </c>
      <c r="D1806" s="47" t="s">
        <v>4</v>
      </c>
      <c r="E1806" s="47" t="s">
        <v>514</v>
      </c>
      <c r="F1806" s="47" t="s">
        <v>515</v>
      </c>
      <c r="G1806" s="48" t="s">
        <v>516</v>
      </c>
    </row>
    <row r="1807" spans="1:7" ht="15" customHeight="1" x14ac:dyDescent="0.25">
      <c r="A1807" s="42" t="s">
        <v>1145</v>
      </c>
      <c r="B1807" s="43" t="s">
        <v>1146</v>
      </c>
      <c r="C1807" s="42" t="s">
        <v>197</v>
      </c>
      <c r="D1807" s="42" t="s">
        <v>22</v>
      </c>
      <c r="E1807" s="44">
        <v>1</v>
      </c>
      <c r="F1807" s="46">
        <v>248.3</v>
      </c>
      <c r="G1807" s="52">
        <f>ROUND(ROUND(E1807,8)*F1807,4)</f>
        <v>248.3</v>
      </c>
    </row>
    <row r="1808" spans="1:7" ht="15" customHeight="1" x14ac:dyDescent="0.25">
      <c r="A1808" s="42" t="s">
        <v>1147</v>
      </c>
      <c r="B1808" s="43" t="s">
        <v>1148</v>
      </c>
      <c r="C1808" s="42" t="s">
        <v>197</v>
      </c>
      <c r="D1808" s="42" t="s">
        <v>22</v>
      </c>
      <c r="E1808" s="44">
        <v>1</v>
      </c>
      <c r="F1808" s="46">
        <v>33.15</v>
      </c>
      <c r="G1808" s="52">
        <f>ROUND(ROUND(E1808,8)*F1808,4)</f>
        <v>33.15</v>
      </c>
    </row>
    <row r="1809" spans="1:7" ht="15" customHeight="1" x14ac:dyDescent="0.25">
      <c r="A1809" s="28"/>
      <c r="B1809" s="28"/>
      <c r="C1809" s="28"/>
      <c r="D1809" s="28"/>
      <c r="E1809" s="83" t="s">
        <v>528</v>
      </c>
      <c r="F1809" s="83"/>
      <c r="G1809" s="53">
        <f>SUM(G1807:G1808)</f>
        <v>281.45</v>
      </c>
    </row>
    <row r="1810" spans="1:7" ht="15" customHeight="1" x14ac:dyDescent="0.25">
      <c r="A1810" s="82" t="s">
        <v>742</v>
      </c>
      <c r="B1810" s="82"/>
      <c r="C1810" s="47" t="s">
        <v>3</v>
      </c>
      <c r="D1810" s="47" t="s">
        <v>4</v>
      </c>
      <c r="E1810" s="47" t="s">
        <v>514</v>
      </c>
      <c r="F1810" s="47" t="s">
        <v>515</v>
      </c>
      <c r="G1810" s="48" t="s">
        <v>516</v>
      </c>
    </row>
    <row r="1811" spans="1:7" ht="15" customHeight="1" x14ac:dyDescent="0.25">
      <c r="A1811" s="42" t="s">
        <v>1149</v>
      </c>
      <c r="B1811" s="43" t="s">
        <v>1150</v>
      </c>
      <c r="C1811" s="42" t="s">
        <v>197</v>
      </c>
      <c r="D1811" s="42" t="s">
        <v>537</v>
      </c>
      <c r="E1811" s="44">
        <v>0.30576249999999999</v>
      </c>
      <c r="F1811" s="46">
        <v>19.418900000000001</v>
      </c>
      <c r="G1811" s="52">
        <f>ROUND(ROUND(E1811,8)*F1811,4)</f>
        <v>5.9375999999999998</v>
      </c>
    </row>
    <row r="1812" spans="1:7" ht="15" customHeight="1" x14ac:dyDescent="0.25">
      <c r="A1812" s="42" t="s">
        <v>814</v>
      </c>
      <c r="B1812" s="43" t="s">
        <v>815</v>
      </c>
      <c r="C1812" s="42" t="s">
        <v>197</v>
      </c>
      <c r="D1812" s="42" t="s">
        <v>537</v>
      </c>
      <c r="E1812" s="44">
        <v>0.39067372</v>
      </c>
      <c r="F1812" s="46">
        <v>24.5884</v>
      </c>
      <c r="G1812" s="52">
        <f>ROUND(ROUND(E1812,8)*F1812,4)</f>
        <v>9.6059999999999999</v>
      </c>
    </row>
    <row r="1813" spans="1:7" ht="15" customHeight="1" x14ac:dyDescent="0.25">
      <c r="A1813" s="28"/>
      <c r="B1813" s="28"/>
      <c r="C1813" s="28"/>
      <c r="D1813" s="28"/>
      <c r="E1813" s="83" t="s">
        <v>747</v>
      </c>
      <c r="F1813" s="83"/>
      <c r="G1813" s="53">
        <f>SUM(G1811:G1812)</f>
        <v>15.5436</v>
      </c>
    </row>
    <row r="1814" spans="1:7" ht="15" customHeight="1" x14ac:dyDescent="0.25">
      <c r="A1814" s="28"/>
      <c r="B1814" s="28"/>
      <c r="C1814" s="28"/>
      <c r="D1814" s="28"/>
      <c r="E1814" s="78" t="s">
        <v>529</v>
      </c>
      <c r="F1814" s="78"/>
      <c r="G1814" s="51">
        <f>ROUND(SUM(G1809,G1813),2)</f>
        <v>296.99</v>
      </c>
    </row>
    <row r="1815" spans="1:7" ht="15" customHeight="1" x14ac:dyDescent="0.25">
      <c r="A1815" s="28"/>
      <c r="B1815" s="28"/>
      <c r="C1815" s="28"/>
      <c r="D1815" s="28"/>
      <c r="E1815" s="78" t="s">
        <v>530</v>
      </c>
      <c r="F1815" s="78"/>
      <c r="G1815" s="51">
        <f>ROUND(SUM(G1809,G1813),2)</f>
        <v>296.99</v>
      </c>
    </row>
    <row r="1816" spans="1:7" ht="15" customHeight="1" x14ac:dyDescent="0.25">
      <c r="A1816" s="28"/>
      <c r="B1816" s="28"/>
      <c r="C1816" s="28"/>
      <c r="D1816" s="28"/>
      <c r="E1816" s="78" t="s">
        <v>531</v>
      </c>
      <c r="F1816" s="78"/>
      <c r="G1816" s="51">
        <f>ROUND(G1814*(1+(29.84/100)),2)</f>
        <v>385.61</v>
      </c>
    </row>
    <row r="1817" spans="1:7" ht="15" customHeight="1" x14ac:dyDescent="0.25">
      <c r="A1817" s="28"/>
      <c r="B1817" s="28"/>
      <c r="C1817" s="28"/>
      <c r="D1817" s="28"/>
      <c r="E1817" s="78" t="s">
        <v>542</v>
      </c>
      <c r="F1817" s="78"/>
      <c r="G1817" s="51">
        <v>4</v>
      </c>
    </row>
    <row r="1818" spans="1:7" ht="9.9499999999999993" customHeight="1" x14ac:dyDescent="0.25">
      <c r="A1818" s="28"/>
      <c r="B1818" s="28"/>
      <c r="C1818" s="28"/>
      <c r="D1818" s="28"/>
      <c r="E1818" s="84"/>
      <c r="F1818" s="84"/>
      <c r="G1818" s="84"/>
    </row>
    <row r="1819" spans="1:7" ht="20.100000000000001" customHeight="1" x14ac:dyDescent="0.25">
      <c r="A1819" s="85" t="s">
        <v>1151</v>
      </c>
      <c r="B1819" s="85"/>
      <c r="C1819" s="85"/>
      <c r="D1819" s="85"/>
      <c r="E1819" s="85"/>
      <c r="F1819" s="85"/>
      <c r="G1819" s="85"/>
    </row>
    <row r="1820" spans="1:7" ht="15" customHeight="1" x14ac:dyDescent="0.25">
      <c r="A1820" s="82" t="s">
        <v>513</v>
      </c>
      <c r="B1820" s="82"/>
      <c r="C1820" s="47" t="s">
        <v>3</v>
      </c>
      <c r="D1820" s="47" t="s">
        <v>4</v>
      </c>
      <c r="E1820" s="47" t="s">
        <v>514</v>
      </c>
      <c r="F1820" s="47" t="s">
        <v>515</v>
      </c>
      <c r="G1820" s="48" t="s">
        <v>516</v>
      </c>
    </row>
    <row r="1821" spans="1:7" ht="15" customHeight="1" x14ac:dyDescent="0.25">
      <c r="A1821" s="42" t="s">
        <v>1152</v>
      </c>
      <c r="B1821" s="43" t="s">
        <v>1153</v>
      </c>
      <c r="C1821" s="42" t="s">
        <v>16</v>
      </c>
      <c r="D1821" s="42" t="s">
        <v>138</v>
      </c>
      <c r="E1821" s="44">
        <v>1</v>
      </c>
      <c r="F1821" s="45">
        <v>41.08</v>
      </c>
      <c r="G1821" s="49">
        <f t="shared" ref="G1821:G1826" si="10">TRUNC(TRUNC(E1821,8)*F1821,2)</f>
        <v>41.08</v>
      </c>
    </row>
    <row r="1822" spans="1:7" ht="21" customHeight="1" x14ac:dyDescent="0.25">
      <c r="A1822" s="42" t="s">
        <v>1154</v>
      </c>
      <c r="B1822" s="43" t="s">
        <v>1155</v>
      </c>
      <c r="C1822" s="42" t="s">
        <v>16</v>
      </c>
      <c r="D1822" s="42" t="s">
        <v>138</v>
      </c>
      <c r="E1822" s="44">
        <v>1</v>
      </c>
      <c r="F1822" s="45">
        <v>636.97</v>
      </c>
      <c r="G1822" s="49">
        <f t="shared" si="10"/>
        <v>636.97</v>
      </c>
    </row>
    <row r="1823" spans="1:7" ht="15" customHeight="1" x14ac:dyDescent="0.25">
      <c r="A1823" s="42" t="s">
        <v>1089</v>
      </c>
      <c r="B1823" s="43" t="s">
        <v>1090</v>
      </c>
      <c r="C1823" s="42" t="s">
        <v>16</v>
      </c>
      <c r="D1823" s="42" t="s">
        <v>138</v>
      </c>
      <c r="E1823" s="44">
        <v>1</v>
      </c>
      <c r="F1823" s="45">
        <v>7.38</v>
      </c>
      <c r="G1823" s="49">
        <f t="shared" si="10"/>
        <v>7.38</v>
      </c>
    </row>
    <row r="1824" spans="1:7" ht="15" customHeight="1" x14ac:dyDescent="0.25">
      <c r="A1824" s="42" t="s">
        <v>579</v>
      </c>
      <c r="B1824" s="43" t="s">
        <v>580</v>
      </c>
      <c r="C1824" s="42" t="s">
        <v>16</v>
      </c>
      <c r="D1824" s="42" t="s">
        <v>252</v>
      </c>
      <c r="E1824" s="44">
        <v>1</v>
      </c>
      <c r="F1824" s="45">
        <v>13.9</v>
      </c>
      <c r="G1824" s="49">
        <f t="shared" si="10"/>
        <v>13.9</v>
      </c>
    </row>
    <row r="1825" spans="1:7" ht="15" customHeight="1" x14ac:dyDescent="0.25">
      <c r="A1825" s="42" t="s">
        <v>1091</v>
      </c>
      <c r="B1825" s="43" t="s">
        <v>1092</v>
      </c>
      <c r="C1825" s="42" t="s">
        <v>16</v>
      </c>
      <c r="D1825" s="42" t="s">
        <v>138</v>
      </c>
      <c r="E1825" s="44">
        <v>2</v>
      </c>
      <c r="F1825" s="45">
        <v>7.37</v>
      </c>
      <c r="G1825" s="49">
        <f t="shared" si="10"/>
        <v>14.74</v>
      </c>
    </row>
    <row r="1826" spans="1:7" ht="21" customHeight="1" x14ac:dyDescent="0.25">
      <c r="A1826" s="42" t="s">
        <v>698</v>
      </c>
      <c r="B1826" s="43" t="s">
        <v>699</v>
      </c>
      <c r="C1826" s="42" t="s">
        <v>16</v>
      </c>
      <c r="D1826" s="42" t="s">
        <v>252</v>
      </c>
      <c r="E1826" s="44">
        <v>0.09</v>
      </c>
      <c r="F1826" s="45">
        <v>4.38</v>
      </c>
      <c r="G1826" s="49">
        <f t="shared" si="10"/>
        <v>0.39</v>
      </c>
    </row>
    <row r="1827" spans="1:7" ht="15" customHeight="1" x14ac:dyDescent="0.25">
      <c r="A1827" s="28"/>
      <c r="B1827" s="28"/>
      <c r="C1827" s="28"/>
      <c r="D1827" s="28"/>
      <c r="E1827" s="83" t="s">
        <v>528</v>
      </c>
      <c r="F1827" s="83"/>
      <c r="G1827" s="50">
        <f>SUM(G1821:G1826)</f>
        <v>714.46</v>
      </c>
    </row>
    <row r="1828" spans="1:7" ht="15" customHeight="1" x14ac:dyDescent="0.25">
      <c r="A1828" s="82" t="s">
        <v>534</v>
      </c>
      <c r="B1828" s="82"/>
      <c r="C1828" s="47" t="s">
        <v>3</v>
      </c>
      <c r="D1828" s="47" t="s">
        <v>4</v>
      </c>
      <c r="E1828" s="47" t="s">
        <v>514</v>
      </c>
      <c r="F1828" s="47" t="s">
        <v>515</v>
      </c>
      <c r="G1828" s="48" t="s">
        <v>516</v>
      </c>
    </row>
    <row r="1829" spans="1:7" ht="21" customHeight="1" x14ac:dyDescent="0.25">
      <c r="A1829" s="42" t="s">
        <v>1095</v>
      </c>
      <c r="B1829" s="43" t="s">
        <v>880</v>
      </c>
      <c r="C1829" s="42" t="s">
        <v>16</v>
      </c>
      <c r="D1829" s="42" t="s">
        <v>553</v>
      </c>
      <c r="E1829" s="44">
        <v>2.3519592600000001</v>
      </c>
      <c r="F1829" s="45">
        <v>22.26</v>
      </c>
      <c r="G1829" s="49">
        <f>TRUNC(TRUNC(E1829,8)*F1829,2)</f>
        <v>52.35</v>
      </c>
    </row>
    <row r="1830" spans="1:7" ht="21" customHeight="1" x14ac:dyDescent="0.25">
      <c r="A1830" s="42" t="s">
        <v>1096</v>
      </c>
      <c r="B1830" s="43" t="s">
        <v>882</v>
      </c>
      <c r="C1830" s="42" t="s">
        <v>16</v>
      </c>
      <c r="D1830" s="42" t="s">
        <v>553</v>
      </c>
      <c r="E1830" s="44">
        <v>2.35257301</v>
      </c>
      <c r="F1830" s="45">
        <v>27.25</v>
      </c>
      <c r="G1830" s="49">
        <f>TRUNC(TRUNC(E1830,8)*F1830,2)</f>
        <v>64.099999999999994</v>
      </c>
    </row>
    <row r="1831" spans="1:7" ht="18" customHeight="1" x14ac:dyDescent="0.25">
      <c r="A1831" s="28"/>
      <c r="B1831" s="28"/>
      <c r="C1831" s="28"/>
      <c r="D1831" s="28"/>
      <c r="E1831" s="83" t="s">
        <v>541</v>
      </c>
      <c r="F1831" s="83"/>
      <c r="G1831" s="50">
        <f>SUM(G1829:G1830)</f>
        <v>116.44999999999999</v>
      </c>
    </row>
    <row r="1832" spans="1:7" ht="15" customHeight="1" x14ac:dyDescent="0.25">
      <c r="A1832" s="28"/>
      <c r="B1832" s="28"/>
      <c r="C1832" s="28"/>
      <c r="D1832" s="28"/>
      <c r="E1832" s="78" t="s">
        <v>529</v>
      </c>
      <c r="F1832" s="78"/>
      <c r="G1832" s="51">
        <f>ROUND(SUM(G1827,G1831),2)</f>
        <v>830.91</v>
      </c>
    </row>
    <row r="1833" spans="1:7" ht="15" customHeight="1" x14ac:dyDescent="0.25">
      <c r="A1833" s="28"/>
      <c r="B1833" s="28"/>
      <c r="C1833" s="28"/>
      <c r="D1833" s="28"/>
      <c r="E1833" s="78" t="s">
        <v>530</v>
      </c>
      <c r="F1833" s="78"/>
      <c r="G1833" s="51">
        <f>ROUND(SUM(G1827,G1831),2)</f>
        <v>830.91</v>
      </c>
    </row>
    <row r="1834" spans="1:7" ht="15" customHeight="1" x14ac:dyDescent="0.25">
      <c r="A1834" s="28"/>
      <c r="B1834" s="28"/>
      <c r="C1834" s="28"/>
      <c r="D1834" s="28"/>
      <c r="E1834" s="78" t="s">
        <v>531</v>
      </c>
      <c r="F1834" s="78"/>
      <c r="G1834" s="51">
        <f>ROUND(G1832*(1+(29.84/100)),2)</f>
        <v>1078.8499999999999</v>
      </c>
    </row>
    <row r="1835" spans="1:7" ht="15" customHeight="1" x14ac:dyDescent="0.25">
      <c r="A1835" s="28"/>
      <c r="B1835" s="28"/>
      <c r="C1835" s="28"/>
      <c r="D1835" s="28"/>
      <c r="E1835" s="78" t="s">
        <v>729</v>
      </c>
      <c r="F1835" s="78"/>
      <c r="G1835" s="51">
        <v>8</v>
      </c>
    </row>
    <row r="1836" spans="1:7" ht="9.9499999999999993" customHeight="1" x14ac:dyDescent="0.25">
      <c r="A1836" s="28"/>
      <c r="B1836" s="28"/>
      <c r="C1836" s="28"/>
      <c r="D1836" s="28"/>
      <c r="E1836" s="84"/>
      <c r="F1836" s="84"/>
      <c r="G1836" s="84"/>
    </row>
    <row r="1837" spans="1:7" ht="20.100000000000001" customHeight="1" x14ac:dyDescent="0.25">
      <c r="A1837" s="85" t="s">
        <v>1156</v>
      </c>
      <c r="B1837" s="85"/>
      <c r="C1837" s="85"/>
      <c r="D1837" s="85"/>
      <c r="E1837" s="85"/>
      <c r="F1837" s="85"/>
      <c r="G1837" s="85"/>
    </row>
    <row r="1838" spans="1:7" ht="15" customHeight="1" x14ac:dyDescent="0.25">
      <c r="A1838" s="82" t="s">
        <v>513</v>
      </c>
      <c r="B1838" s="82"/>
      <c r="C1838" s="47" t="s">
        <v>3</v>
      </c>
      <c r="D1838" s="47" t="s">
        <v>4</v>
      </c>
      <c r="E1838" s="47" t="s">
        <v>514</v>
      </c>
      <c r="F1838" s="47" t="s">
        <v>515</v>
      </c>
      <c r="G1838" s="48" t="s">
        <v>516</v>
      </c>
    </row>
    <row r="1839" spans="1:7" ht="15" customHeight="1" x14ac:dyDescent="0.25">
      <c r="A1839" s="42" t="s">
        <v>1157</v>
      </c>
      <c r="B1839" s="43" t="s">
        <v>1158</v>
      </c>
      <c r="C1839" s="42" t="s">
        <v>16</v>
      </c>
      <c r="D1839" s="42" t="s">
        <v>239</v>
      </c>
      <c r="E1839" s="44">
        <v>6</v>
      </c>
      <c r="F1839" s="45">
        <v>12.22</v>
      </c>
      <c r="G1839" s="49">
        <f>TRUNC(TRUNC(E1839,8)*F1839,2)</f>
        <v>73.319999999999993</v>
      </c>
    </row>
    <row r="1840" spans="1:7" ht="15" customHeight="1" x14ac:dyDescent="0.25">
      <c r="A1840" s="42" t="s">
        <v>1159</v>
      </c>
      <c r="B1840" s="43" t="s">
        <v>1160</v>
      </c>
      <c r="C1840" s="42" t="s">
        <v>16</v>
      </c>
      <c r="D1840" s="42" t="s">
        <v>26</v>
      </c>
      <c r="E1840" s="44">
        <v>0.6</v>
      </c>
      <c r="F1840" s="45">
        <v>141.12</v>
      </c>
      <c r="G1840" s="49">
        <f>TRUNC(TRUNC(E1840,8)*F1840,2)</f>
        <v>84.67</v>
      </c>
    </row>
    <row r="1841" spans="1:7" ht="15" customHeight="1" x14ac:dyDescent="0.25">
      <c r="A1841" s="42" t="s">
        <v>1161</v>
      </c>
      <c r="B1841" s="43" t="s">
        <v>1162</v>
      </c>
      <c r="C1841" s="42" t="s">
        <v>16</v>
      </c>
      <c r="D1841" s="42" t="s">
        <v>26</v>
      </c>
      <c r="E1841" s="44">
        <v>1</v>
      </c>
      <c r="F1841" s="45">
        <v>206.21</v>
      </c>
      <c r="G1841" s="49">
        <f>TRUNC(TRUNC(E1841,8)*F1841,2)</f>
        <v>206.21</v>
      </c>
    </row>
    <row r="1842" spans="1:7" ht="15" customHeight="1" x14ac:dyDescent="0.25">
      <c r="A1842" s="28"/>
      <c r="B1842" s="28"/>
      <c r="C1842" s="28"/>
      <c r="D1842" s="28"/>
      <c r="E1842" s="83" t="s">
        <v>528</v>
      </c>
      <c r="F1842" s="83"/>
      <c r="G1842" s="50">
        <f>SUM(G1839:G1841)</f>
        <v>364.20000000000005</v>
      </c>
    </row>
    <row r="1843" spans="1:7" ht="15" customHeight="1" x14ac:dyDescent="0.25">
      <c r="A1843" s="82" t="s">
        <v>534</v>
      </c>
      <c r="B1843" s="82"/>
      <c r="C1843" s="47" t="s">
        <v>3</v>
      </c>
      <c r="D1843" s="47" t="s">
        <v>4</v>
      </c>
      <c r="E1843" s="47" t="s">
        <v>514</v>
      </c>
      <c r="F1843" s="47" t="s">
        <v>515</v>
      </c>
      <c r="G1843" s="48" t="s">
        <v>516</v>
      </c>
    </row>
    <row r="1844" spans="1:7" ht="21" customHeight="1" x14ac:dyDescent="0.25">
      <c r="A1844" s="42" t="s">
        <v>1163</v>
      </c>
      <c r="B1844" s="43" t="s">
        <v>608</v>
      </c>
      <c r="C1844" s="42" t="s">
        <v>16</v>
      </c>
      <c r="D1844" s="42" t="s">
        <v>553</v>
      </c>
      <c r="E1844" s="44">
        <v>0.94081060000000005</v>
      </c>
      <c r="F1844" s="45">
        <v>22.64</v>
      </c>
      <c r="G1844" s="49">
        <f>TRUNC(TRUNC(E1844,8)*F1844,2)</f>
        <v>21.29</v>
      </c>
    </row>
    <row r="1845" spans="1:7" ht="15" customHeight="1" x14ac:dyDescent="0.25">
      <c r="A1845" s="42" t="s">
        <v>551</v>
      </c>
      <c r="B1845" s="43" t="s">
        <v>552</v>
      </c>
      <c r="C1845" s="42" t="s">
        <v>16</v>
      </c>
      <c r="D1845" s="42" t="s">
        <v>553</v>
      </c>
      <c r="E1845" s="44">
        <v>2.5096440599999998</v>
      </c>
      <c r="F1845" s="45">
        <v>27.62</v>
      </c>
      <c r="G1845" s="49">
        <f>TRUNC(TRUNC(E1845,8)*F1845,2)</f>
        <v>69.31</v>
      </c>
    </row>
    <row r="1846" spans="1:7" ht="15" customHeight="1" x14ac:dyDescent="0.25">
      <c r="A1846" s="42" t="s">
        <v>635</v>
      </c>
      <c r="B1846" s="43" t="s">
        <v>636</v>
      </c>
      <c r="C1846" s="42" t="s">
        <v>16</v>
      </c>
      <c r="D1846" s="42" t="s">
        <v>553</v>
      </c>
      <c r="E1846" s="44">
        <v>0.23531307000000001</v>
      </c>
      <c r="F1846" s="45">
        <v>27.96</v>
      </c>
      <c r="G1846" s="49">
        <f>TRUNC(TRUNC(E1846,8)*F1846,2)</f>
        <v>6.57</v>
      </c>
    </row>
    <row r="1847" spans="1:7" ht="18" customHeight="1" x14ac:dyDescent="0.25">
      <c r="A1847" s="28"/>
      <c r="B1847" s="28"/>
      <c r="C1847" s="28"/>
      <c r="D1847" s="28"/>
      <c r="E1847" s="83" t="s">
        <v>541</v>
      </c>
      <c r="F1847" s="83"/>
      <c r="G1847" s="50">
        <f>SUM(G1844:G1846)</f>
        <v>97.169999999999987</v>
      </c>
    </row>
    <row r="1848" spans="1:7" ht="15" customHeight="1" x14ac:dyDescent="0.25">
      <c r="A1848" s="28"/>
      <c r="B1848" s="28"/>
      <c r="C1848" s="28"/>
      <c r="D1848" s="28"/>
      <c r="E1848" s="78" t="s">
        <v>529</v>
      </c>
      <c r="F1848" s="78"/>
      <c r="G1848" s="51">
        <f>ROUND(SUM(G1842,G1847),2)</f>
        <v>461.37</v>
      </c>
    </row>
    <row r="1849" spans="1:7" ht="15" customHeight="1" x14ac:dyDescent="0.25">
      <c r="A1849" s="28"/>
      <c r="B1849" s="28"/>
      <c r="C1849" s="28"/>
      <c r="D1849" s="28"/>
      <c r="E1849" s="78" t="s">
        <v>530</v>
      </c>
      <c r="F1849" s="78"/>
      <c r="G1849" s="51">
        <f>ROUND(SUM(G1842,G1847),2)</f>
        <v>461.37</v>
      </c>
    </row>
    <row r="1850" spans="1:7" ht="15" customHeight="1" x14ac:dyDescent="0.25">
      <c r="A1850" s="28"/>
      <c r="B1850" s="28"/>
      <c r="C1850" s="28"/>
      <c r="D1850" s="28"/>
      <c r="E1850" s="78" t="s">
        <v>531</v>
      </c>
      <c r="F1850" s="78"/>
      <c r="G1850" s="51">
        <f>ROUND(G1848*(1+(29.84/100)),2)</f>
        <v>599.04</v>
      </c>
    </row>
    <row r="1851" spans="1:7" ht="15" customHeight="1" x14ac:dyDescent="0.25">
      <c r="A1851" s="28"/>
      <c r="B1851" s="28"/>
      <c r="C1851" s="28"/>
      <c r="D1851" s="28"/>
      <c r="E1851" s="78" t="s">
        <v>556</v>
      </c>
      <c r="F1851" s="78"/>
      <c r="G1851" s="51">
        <v>22.68</v>
      </c>
    </row>
    <row r="1852" spans="1:7" ht="9.9499999999999993" customHeight="1" x14ac:dyDescent="0.25">
      <c r="A1852" s="28"/>
      <c r="B1852" s="28"/>
      <c r="C1852" s="28"/>
      <c r="D1852" s="28"/>
      <c r="E1852" s="84"/>
      <c r="F1852" s="84"/>
      <c r="G1852" s="84"/>
    </row>
    <row r="1853" spans="1:7" ht="20.100000000000001" customHeight="1" x14ac:dyDescent="0.25">
      <c r="A1853" s="85" t="s">
        <v>1164</v>
      </c>
      <c r="B1853" s="85"/>
      <c r="C1853" s="85"/>
      <c r="D1853" s="85"/>
      <c r="E1853" s="85"/>
      <c r="F1853" s="85"/>
      <c r="G1853" s="85"/>
    </row>
    <row r="1854" spans="1:7" ht="15" customHeight="1" x14ac:dyDescent="0.25">
      <c r="A1854" s="82" t="s">
        <v>513</v>
      </c>
      <c r="B1854" s="82"/>
      <c r="C1854" s="47" t="s">
        <v>3</v>
      </c>
      <c r="D1854" s="47" t="s">
        <v>4</v>
      </c>
      <c r="E1854" s="47" t="s">
        <v>514</v>
      </c>
      <c r="F1854" s="47" t="s">
        <v>515</v>
      </c>
      <c r="G1854" s="48" t="s">
        <v>516</v>
      </c>
    </row>
    <row r="1855" spans="1:7" ht="29.1" customHeight="1" x14ac:dyDescent="0.25">
      <c r="A1855" s="42" t="s">
        <v>1165</v>
      </c>
      <c r="B1855" s="43" t="s">
        <v>1166</v>
      </c>
      <c r="C1855" s="42" t="s">
        <v>39</v>
      </c>
      <c r="D1855" s="42" t="s">
        <v>22</v>
      </c>
      <c r="E1855" s="44">
        <v>4.8166000000000002</v>
      </c>
      <c r="F1855" s="45">
        <v>0.86</v>
      </c>
      <c r="G1855" s="49">
        <f>TRUNC(TRUNC(E1855,8)*F1855,2)</f>
        <v>4.1399999999999997</v>
      </c>
    </row>
    <row r="1856" spans="1:7" ht="29.1" customHeight="1" x14ac:dyDescent="0.25">
      <c r="A1856" s="42" t="s">
        <v>1167</v>
      </c>
      <c r="B1856" s="43" t="s">
        <v>1168</v>
      </c>
      <c r="C1856" s="42" t="s">
        <v>39</v>
      </c>
      <c r="D1856" s="42" t="s">
        <v>89</v>
      </c>
      <c r="E1856" s="44">
        <v>6.8503999999999996</v>
      </c>
      <c r="F1856" s="45">
        <v>15.52</v>
      </c>
      <c r="G1856" s="49">
        <f>TRUNC(TRUNC(E1856,8)*F1856,2)</f>
        <v>106.31</v>
      </c>
    </row>
    <row r="1857" spans="1:7" ht="29.1" customHeight="1" x14ac:dyDescent="0.25">
      <c r="A1857" s="42" t="s">
        <v>1169</v>
      </c>
      <c r="B1857" s="43" t="s">
        <v>1170</v>
      </c>
      <c r="C1857" s="42" t="s">
        <v>39</v>
      </c>
      <c r="D1857" s="42" t="s">
        <v>40</v>
      </c>
      <c r="E1857" s="44">
        <v>1</v>
      </c>
      <c r="F1857" s="45">
        <v>344.94</v>
      </c>
      <c r="G1857" s="49">
        <f>TRUNC(TRUNC(E1857,8)*F1857,2)</f>
        <v>344.94</v>
      </c>
    </row>
    <row r="1858" spans="1:7" ht="21" customHeight="1" x14ac:dyDescent="0.25">
      <c r="A1858" s="42" t="s">
        <v>1171</v>
      </c>
      <c r="B1858" s="43" t="s">
        <v>1172</v>
      </c>
      <c r="C1858" s="42" t="s">
        <v>39</v>
      </c>
      <c r="D1858" s="42" t="s">
        <v>1173</v>
      </c>
      <c r="E1858" s="44">
        <v>0.88290000000000002</v>
      </c>
      <c r="F1858" s="45">
        <v>31.89</v>
      </c>
      <c r="G1858" s="49">
        <f>TRUNC(TRUNC(E1858,8)*F1858,2)</f>
        <v>28.15</v>
      </c>
    </row>
    <row r="1859" spans="1:7" ht="15" customHeight="1" x14ac:dyDescent="0.25">
      <c r="A1859" s="28"/>
      <c r="B1859" s="28"/>
      <c r="C1859" s="28"/>
      <c r="D1859" s="28"/>
      <c r="E1859" s="83" t="s">
        <v>528</v>
      </c>
      <c r="F1859" s="83"/>
      <c r="G1859" s="50">
        <f>SUM(G1855:G1858)</f>
        <v>483.53999999999996</v>
      </c>
    </row>
    <row r="1860" spans="1:7" ht="15" customHeight="1" x14ac:dyDescent="0.25">
      <c r="A1860" s="82" t="s">
        <v>534</v>
      </c>
      <c r="B1860" s="82"/>
      <c r="C1860" s="47" t="s">
        <v>3</v>
      </c>
      <c r="D1860" s="47" t="s">
        <v>4</v>
      </c>
      <c r="E1860" s="47" t="s">
        <v>514</v>
      </c>
      <c r="F1860" s="47" t="s">
        <v>515</v>
      </c>
      <c r="G1860" s="48" t="s">
        <v>516</v>
      </c>
    </row>
    <row r="1861" spans="1:7" ht="15" customHeight="1" x14ac:dyDescent="0.25">
      <c r="A1861" s="42" t="s">
        <v>667</v>
      </c>
      <c r="B1861" s="43" t="s">
        <v>636</v>
      </c>
      <c r="C1861" s="42" t="s">
        <v>39</v>
      </c>
      <c r="D1861" s="42" t="s">
        <v>537</v>
      </c>
      <c r="E1861" s="44">
        <v>0.27940875999999998</v>
      </c>
      <c r="F1861" s="45">
        <v>27.95</v>
      </c>
      <c r="G1861" s="49">
        <f>TRUNC(TRUNC(E1861,8)*F1861,2)</f>
        <v>7.8</v>
      </c>
    </row>
    <row r="1862" spans="1:7" ht="15" customHeight="1" x14ac:dyDescent="0.25">
      <c r="A1862" s="42" t="s">
        <v>668</v>
      </c>
      <c r="B1862" s="43" t="s">
        <v>555</v>
      </c>
      <c r="C1862" s="42" t="s">
        <v>39</v>
      </c>
      <c r="D1862" s="42" t="s">
        <v>537</v>
      </c>
      <c r="E1862" s="44">
        <v>0.13823458999999999</v>
      </c>
      <c r="F1862" s="45">
        <v>23.06</v>
      </c>
      <c r="G1862" s="49">
        <f>TRUNC(TRUNC(E1862,8)*F1862,2)</f>
        <v>3.18</v>
      </c>
    </row>
    <row r="1863" spans="1:7" ht="18" customHeight="1" x14ac:dyDescent="0.25">
      <c r="A1863" s="28"/>
      <c r="B1863" s="28"/>
      <c r="C1863" s="28"/>
      <c r="D1863" s="28"/>
      <c r="E1863" s="83" t="s">
        <v>541</v>
      </c>
      <c r="F1863" s="83"/>
      <c r="G1863" s="50">
        <f>SUM(G1861:G1862)</f>
        <v>10.98</v>
      </c>
    </row>
    <row r="1864" spans="1:7" ht="15" customHeight="1" x14ac:dyDescent="0.25">
      <c r="A1864" s="28"/>
      <c r="B1864" s="28"/>
      <c r="C1864" s="28"/>
      <c r="D1864" s="28"/>
      <c r="E1864" s="78" t="s">
        <v>529</v>
      </c>
      <c r="F1864" s="78"/>
      <c r="G1864" s="51">
        <f>ROUND(SUM(G1859,G1863),2)</f>
        <v>494.52</v>
      </c>
    </row>
    <row r="1865" spans="1:7" ht="15" customHeight="1" x14ac:dyDescent="0.25">
      <c r="A1865" s="28"/>
      <c r="B1865" s="28"/>
      <c r="C1865" s="28"/>
      <c r="D1865" s="28"/>
      <c r="E1865" s="78" t="s">
        <v>530</v>
      </c>
      <c r="F1865" s="78"/>
      <c r="G1865" s="51">
        <f>ROUND(SUM(G1859,G1863),2)</f>
        <v>494.52</v>
      </c>
    </row>
    <row r="1866" spans="1:7" ht="15" customHeight="1" x14ac:dyDescent="0.25">
      <c r="A1866" s="28"/>
      <c r="B1866" s="28"/>
      <c r="C1866" s="28"/>
      <c r="D1866" s="28"/>
      <c r="E1866" s="78" t="s">
        <v>531</v>
      </c>
      <c r="F1866" s="78"/>
      <c r="G1866" s="51">
        <f>ROUND(G1864*(1+(29.84/100)),2)</f>
        <v>642.08000000000004</v>
      </c>
    </row>
    <row r="1867" spans="1:7" ht="15" customHeight="1" x14ac:dyDescent="0.25">
      <c r="A1867" s="28"/>
      <c r="B1867" s="28"/>
      <c r="C1867" s="28"/>
      <c r="D1867" s="28"/>
      <c r="E1867" s="78" t="s">
        <v>616</v>
      </c>
      <c r="F1867" s="78"/>
      <c r="G1867" s="51">
        <v>19.8</v>
      </c>
    </row>
    <row r="1868" spans="1:7" ht="9.9499999999999993" customHeight="1" x14ac:dyDescent="0.25">
      <c r="A1868" s="28"/>
      <c r="B1868" s="28"/>
      <c r="C1868" s="28"/>
      <c r="D1868" s="28"/>
      <c r="E1868" s="84"/>
      <c r="F1868" s="84"/>
      <c r="G1868" s="84"/>
    </row>
    <row r="1869" spans="1:7" ht="20.100000000000001" customHeight="1" x14ac:dyDescent="0.25">
      <c r="A1869" s="85" t="s">
        <v>1174</v>
      </c>
      <c r="B1869" s="85"/>
      <c r="C1869" s="85"/>
      <c r="D1869" s="85"/>
      <c r="E1869" s="85"/>
      <c r="F1869" s="85"/>
      <c r="G1869" s="85"/>
    </row>
    <row r="1870" spans="1:7" ht="15" customHeight="1" x14ac:dyDescent="0.25">
      <c r="A1870" s="82" t="s">
        <v>513</v>
      </c>
      <c r="B1870" s="82"/>
      <c r="C1870" s="47" t="s">
        <v>3</v>
      </c>
      <c r="D1870" s="47" t="s">
        <v>4</v>
      </c>
      <c r="E1870" s="47" t="s">
        <v>514</v>
      </c>
      <c r="F1870" s="47" t="s">
        <v>515</v>
      </c>
      <c r="G1870" s="48" t="s">
        <v>516</v>
      </c>
    </row>
    <row r="1871" spans="1:7" ht="38.1" customHeight="1" x14ac:dyDescent="0.25">
      <c r="A1871" s="42" t="s">
        <v>1175</v>
      </c>
      <c r="B1871" s="43" t="s">
        <v>1176</v>
      </c>
      <c r="C1871" s="42" t="s">
        <v>39</v>
      </c>
      <c r="D1871" s="42" t="s">
        <v>22</v>
      </c>
      <c r="E1871" s="44">
        <v>0.53800000000000003</v>
      </c>
      <c r="F1871" s="45">
        <v>358.48</v>
      </c>
      <c r="G1871" s="49">
        <f>TRUNC(TRUNC(E1871,8)*F1871,2)</f>
        <v>192.86</v>
      </c>
    </row>
    <row r="1872" spans="1:7" ht="29.1" customHeight="1" x14ac:dyDescent="0.25">
      <c r="A1872" s="42" t="s">
        <v>1177</v>
      </c>
      <c r="B1872" s="43" t="s">
        <v>1178</v>
      </c>
      <c r="C1872" s="42" t="s">
        <v>39</v>
      </c>
      <c r="D1872" s="42" t="s">
        <v>22</v>
      </c>
      <c r="E1872" s="44">
        <v>7.3</v>
      </c>
      <c r="F1872" s="45">
        <v>0.16</v>
      </c>
      <c r="G1872" s="49">
        <f>TRUNC(TRUNC(E1872,8)*F1872,2)</f>
        <v>1.1599999999999999</v>
      </c>
    </row>
    <row r="1873" spans="1:7" ht="15" customHeight="1" x14ac:dyDescent="0.25">
      <c r="A1873" s="42" t="s">
        <v>1179</v>
      </c>
      <c r="B1873" s="43" t="s">
        <v>1180</v>
      </c>
      <c r="C1873" s="42" t="s">
        <v>39</v>
      </c>
      <c r="D1873" s="42" t="s">
        <v>22</v>
      </c>
      <c r="E1873" s="44">
        <v>0.60107140000000003</v>
      </c>
      <c r="F1873" s="45">
        <v>21.07</v>
      </c>
      <c r="G1873" s="49">
        <f>TRUNC(TRUNC(E1873,8)*F1873,2)</f>
        <v>12.66</v>
      </c>
    </row>
    <row r="1874" spans="1:7" ht="15" customHeight="1" x14ac:dyDescent="0.25">
      <c r="A1874" s="28"/>
      <c r="B1874" s="28"/>
      <c r="C1874" s="28"/>
      <c r="D1874" s="28"/>
      <c r="E1874" s="83" t="s">
        <v>528</v>
      </c>
      <c r="F1874" s="83"/>
      <c r="G1874" s="50">
        <f>SUM(G1871:G1873)</f>
        <v>206.68</v>
      </c>
    </row>
    <row r="1875" spans="1:7" ht="15" customHeight="1" x14ac:dyDescent="0.25">
      <c r="A1875" s="82" t="s">
        <v>534</v>
      </c>
      <c r="B1875" s="82"/>
      <c r="C1875" s="47" t="s">
        <v>3</v>
      </c>
      <c r="D1875" s="47" t="s">
        <v>4</v>
      </c>
      <c r="E1875" s="47" t="s">
        <v>514</v>
      </c>
      <c r="F1875" s="47" t="s">
        <v>515</v>
      </c>
      <c r="G1875" s="48" t="s">
        <v>516</v>
      </c>
    </row>
    <row r="1876" spans="1:7" ht="15" customHeight="1" x14ac:dyDescent="0.25">
      <c r="A1876" s="42" t="s">
        <v>667</v>
      </c>
      <c r="B1876" s="43" t="s">
        <v>636</v>
      </c>
      <c r="C1876" s="42" t="s">
        <v>39</v>
      </c>
      <c r="D1876" s="42" t="s">
        <v>537</v>
      </c>
      <c r="E1876" s="44">
        <v>0.24537286</v>
      </c>
      <c r="F1876" s="45">
        <v>27.95</v>
      </c>
      <c r="G1876" s="49">
        <f>TRUNC(TRUNC(E1876,8)*F1876,2)</f>
        <v>6.85</v>
      </c>
    </row>
    <row r="1877" spans="1:7" ht="15" customHeight="1" x14ac:dyDescent="0.25">
      <c r="A1877" s="42" t="s">
        <v>668</v>
      </c>
      <c r="B1877" s="43" t="s">
        <v>555</v>
      </c>
      <c r="C1877" s="42" t="s">
        <v>39</v>
      </c>
      <c r="D1877" s="42" t="s">
        <v>537</v>
      </c>
      <c r="E1877" s="44">
        <v>0.12345625</v>
      </c>
      <c r="F1877" s="45">
        <v>23.06</v>
      </c>
      <c r="G1877" s="49">
        <f>TRUNC(TRUNC(E1877,8)*F1877,2)</f>
        <v>2.84</v>
      </c>
    </row>
    <row r="1878" spans="1:7" ht="18" customHeight="1" x14ac:dyDescent="0.25">
      <c r="A1878" s="28"/>
      <c r="B1878" s="28"/>
      <c r="C1878" s="28"/>
      <c r="D1878" s="28"/>
      <c r="E1878" s="83" t="s">
        <v>541</v>
      </c>
      <c r="F1878" s="83"/>
      <c r="G1878" s="50">
        <f>SUM(G1876:G1877)</f>
        <v>9.69</v>
      </c>
    </row>
    <row r="1879" spans="1:7" ht="15" customHeight="1" x14ac:dyDescent="0.25">
      <c r="A1879" s="28"/>
      <c r="B1879" s="28"/>
      <c r="C1879" s="28"/>
      <c r="D1879" s="28"/>
      <c r="E1879" s="78" t="s">
        <v>529</v>
      </c>
      <c r="F1879" s="78"/>
      <c r="G1879" s="51">
        <f>ROUND(SUM(G1874,G1878),2)</f>
        <v>216.37</v>
      </c>
    </row>
    <row r="1880" spans="1:7" ht="15" customHeight="1" x14ac:dyDescent="0.25">
      <c r="A1880" s="28"/>
      <c r="B1880" s="28"/>
      <c r="C1880" s="28"/>
      <c r="D1880" s="28"/>
      <c r="E1880" s="78" t="s">
        <v>530</v>
      </c>
      <c r="F1880" s="78"/>
      <c r="G1880" s="51">
        <f>ROUND(SUM(G1874,G1878),2)</f>
        <v>216.37</v>
      </c>
    </row>
    <row r="1881" spans="1:7" ht="15" customHeight="1" x14ac:dyDescent="0.25">
      <c r="A1881" s="28"/>
      <c r="B1881" s="28"/>
      <c r="C1881" s="28"/>
      <c r="D1881" s="28"/>
      <c r="E1881" s="78" t="s">
        <v>531</v>
      </c>
      <c r="F1881" s="78"/>
      <c r="G1881" s="51">
        <f>ROUND(G1879*(1+(29.84/100)),2)</f>
        <v>280.93</v>
      </c>
    </row>
    <row r="1882" spans="1:7" ht="15" customHeight="1" x14ac:dyDescent="0.25">
      <c r="A1882" s="28"/>
      <c r="B1882" s="28"/>
      <c r="C1882" s="28"/>
      <c r="D1882" s="28"/>
      <c r="E1882" s="78" t="s">
        <v>616</v>
      </c>
      <c r="F1882" s="78"/>
      <c r="G1882" s="51">
        <v>70.400000000000006</v>
      </c>
    </row>
    <row r="1883" spans="1:7" ht="9.9499999999999993" customHeight="1" x14ac:dyDescent="0.25">
      <c r="A1883" s="28"/>
      <c r="B1883" s="28"/>
      <c r="C1883" s="28"/>
      <c r="D1883" s="28"/>
      <c r="E1883" s="84"/>
      <c r="F1883" s="84"/>
      <c r="G1883" s="84"/>
    </row>
    <row r="1884" spans="1:7" ht="20.100000000000001" customHeight="1" x14ac:dyDescent="0.25">
      <c r="A1884" s="85" t="s">
        <v>1181</v>
      </c>
      <c r="B1884" s="85"/>
      <c r="C1884" s="85"/>
      <c r="D1884" s="85"/>
      <c r="E1884" s="85"/>
      <c r="F1884" s="85"/>
      <c r="G1884" s="85"/>
    </row>
    <row r="1885" spans="1:7" ht="15" customHeight="1" x14ac:dyDescent="0.25">
      <c r="A1885" s="82" t="s">
        <v>513</v>
      </c>
      <c r="B1885" s="82"/>
      <c r="C1885" s="47" t="s">
        <v>3</v>
      </c>
      <c r="D1885" s="47" t="s">
        <v>4</v>
      </c>
      <c r="E1885" s="47" t="s">
        <v>514</v>
      </c>
      <c r="F1885" s="47" t="s">
        <v>515</v>
      </c>
      <c r="G1885" s="48" t="s">
        <v>516</v>
      </c>
    </row>
    <row r="1886" spans="1:7" ht="38.1" customHeight="1" x14ac:dyDescent="0.25">
      <c r="A1886" s="42" t="s">
        <v>1175</v>
      </c>
      <c r="B1886" s="43" t="s">
        <v>1176</v>
      </c>
      <c r="C1886" s="42" t="s">
        <v>39</v>
      </c>
      <c r="D1886" s="42" t="s">
        <v>22</v>
      </c>
      <c r="E1886" s="44">
        <v>0.53800000000000003</v>
      </c>
      <c r="F1886" s="45">
        <v>358.48</v>
      </c>
      <c r="G1886" s="49">
        <f>TRUNC(TRUNC(E1886,8)*F1886,2)</f>
        <v>192.86</v>
      </c>
    </row>
    <row r="1887" spans="1:7" ht="29.1" customHeight="1" x14ac:dyDescent="0.25">
      <c r="A1887" s="42" t="s">
        <v>1177</v>
      </c>
      <c r="B1887" s="43" t="s">
        <v>1178</v>
      </c>
      <c r="C1887" s="42" t="s">
        <v>39</v>
      </c>
      <c r="D1887" s="42" t="s">
        <v>22</v>
      </c>
      <c r="E1887" s="44">
        <v>7.3</v>
      </c>
      <c r="F1887" s="45">
        <v>0.16</v>
      </c>
      <c r="G1887" s="49">
        <f>TRUNC(TRUNC(E1887,8)*F1887,2)</f>
        <v>1.1599999999999999</v>
      </c>
    </row>
    <row r="1888" spans="1:7" ht="15" customHeight="1" x14ac:dyDescent="0.25">
      <c r="A1888" s="42" t="s">
        <v>1179</v>
      </c>
      <c r="B1888" s="43" t="s">
        <v>1180</v>
      </c>
      <c r="C1888" s="42" t="s">
        <v>39</v>
      </c>
      <c r="D1888" s="42" t="s">
        <v>22</v>
      </c>
      <c r="E1888" s="44">
        <v>0.60107140000000003</v>
      </c>
      <c r="F1888" s="45">
        <v>21.07</v>
      </c>
      <c r="G1888" s="49">
        <f>TRUNC(TRUNC(E1888,8)*F1888,2)</f>
        <v>12.66</v>
      </c>
    </row>
    <row r="1889" spans="1:7" ht="15" customHeight="1" x14ac:dyDescent="0.25">
      <c r="A1889" s="28"/>
      <c r="B1889" s="28"/>
      <c r="C1889" s="28"/>
      <c r="D1889" s="28"/>
      <c r="E1889" s="83" t="s">
        <v>528</v>
      </c>
      <c r="F1889" s="83"/>
      <c r="G1889" s="50">
        <f>SUM(G1886:G1888)</f>
        <v>206.68</v>
      </c>
    </row>
    <row r="1890" spans="1:7" ht="15" customHeight="1" x14ac:dyDescent="0.25">
      <c r="A1890" s="82" t="s">
        <v>534</v>
      </c>
      <c r="B1890" s="82"/>
      <c r="C1890" s="47" t="s">
        <v>3</v>
      </c>
      <c r="D1890" s="47" t="s">
        <v>4</v>
      </c>
      <c r="E1890" s="47" t="s">
        <v>514</v>
      </c>
      <c r="F1890" s="47" t="s">
        <v>515</v>
      </c>
      <c r="G1890" s="48" t="s">
        <v>516</v>
      </c>
    </row>
    <row r="1891" spans="1:7" ht="15" customHeight="1" x14ac:dyDescent="0.25">
      <c r="A1891" s="42" t="s">
        <v>667</v>
      </c>
      <c r="B1891" s="43" t="s">
        <v>636</v>
      </c>
      <c r="C1891" s="42" t="s">
        <v>39</v>
      </c>
      <c r="D1891" s="42" t="s">
        <v>537</v>
      </c>
      <c r="E1891" s="44">
        <v>0.24537286</v>
      </c>
      <c r="F1891" s="45">
        <v>27.95</v>
      </c>
      <c r="G1891" s="49">
        <f>TRUNC(TRUNC(E1891,8)*F1891,2)</f>
        <v>6.85</v>
      </c>
    </row>
    <row r="1892" spans="1:7" ht="15" customHeight="1" x14ac:dyDescent="0.25">
      <c r="A1892" s="42" t="s">
        <v>668</v>
      </c>
      <c r="B1892" s="43" t="s">
        <v>555</v>
      </c>
      <c r="C1892" s="42" t="s">
        <v>39</v>
      </c>
      <c r="D1892" s="42" t="s">
        <v>537</v>
      </c>
      <c r="E1892" s="44">
        <v>0.12345625</v>
      </c>
      <c r="F1892" s="45">
        <v>23.06</v>
      </c>
      <c r="G1892" s="49">
        <f>TRUNC(TRUNC(E1892,8)*F1892,2)</f>
        <v>2.84</v>
      </c>
    </row>
    <row r="1893" spans="1:7" ht="18" customHeight="1" x14ac:dyDescent="0.25">
      <c r="A1893" s="28"/>
      <c r="B1893" s="28"/>
      <c r="C1893" s="28"/>
      <c r="D1893" s="28"/>
      <c r="E1893" s="83" t="s">
        <v>541</v>
      </c>
      <c r="F1893" s="83"/>
      <c r="G1893" s="50">
        <f>SUM(G1891:G1892)</f>
        <v>9.69</v>
      </c>
    </row>
    <row r="1894" spans="1:7" ht="15" customHeight="1" x14ac:dyDescent="0.25">
      <c r="A1894" s="28"/>
      <c r="B1894" s="28"/>
      <c r="C1894" s="28"/>
      <c r="D1894" s="28"/>
      <c r="E1894" s="78" t="s">
        <v>529</v>
      </c>
      <c r="F1894" s="78"/>
      <c r="G1894" s="51">
        <f>ROUND(SUM(G1889,G1893),2)</f>
        <v>216.37</v>
      </c>
    </row>
    <row r="1895" spans="1:7" ht="15" customHeight="1" x14ac:dyDescent="0.25">
      <c r="A1895" s="28"/>
      <c r="B1895" s="28"/>
      <c r="C1895" s="28"/>
      <c r="D1895" s="28"/>
      <c r="E1895" s="78" t="s">
        <v>530</v>
      </c>
      <c r="F1895" s="78"/>
      <c r="G1895" s="51">
        <f>ROUND(SUM(G1889,G1893),2)</f>
        <v>216.37</v>
      </c>
    </row>
    <row r="1896" spans="1:7" ht="15" customHeight="1" x14ac:dyDescent="0.25">
      <c r="A1896" s="28"/>
      <c r="B1896" s="28"/>
      <c r="C1896" s="28"/>
      <c r="D1896" s="28"/>
      <c r="E1896" s="78" t="s">
        <v>531</v>
      </c>
      <c r="F1896" s="78"/>
      <c r="G1896" s="51">
        <f>ROUND(G1894*(1+(29.84/100)),2)</f>
        <v>280.93</v>
      </c>
    </row>
    <row r="1897" spans="1:7" ht="15" customHeight="1" x14ac:dyDescent="0.25">
      <c r="A1897" s="28"/>
      <c r="B1897" s="28"/>
      <c r="C1897" s="28"/>
      <c r="D1897" s="28"/>
      <c r="E1897" s="78" t="s">
        <v>616</v>
      </c>
      <c r="F1897" s="78"/>
      <c r="G1897" s="51">
        <v>6</v>
      </c>
    </row>
    <row r="1898" spans="1:7" ht="9.9499999999999993" customHeight="1" x14ac:dyDescent="0.25">
      <c r="A1898" s="28"/>
      <c r="B1898" s="28"/>
      <c r="C1898" s="28"/>
      <c r="D1898" s="28"/>
      <c r="E1898" s="84"/>
      <c r="F1898" s="84"/>
      <c r="G1898" s="84"/>
    </row>
    <row r="1899" spans="1:7" ht="20.100000000000001" customHeight="1" x14ac:dyDescent="0.25">
      <c r="A1899" s="85" t="s">
        <v>1182</v>
      </c>
      <c r="B1899" s="85"/>
      <c r="C1899" s="85"/>
      <c r="D1899" s="85"/>
      <c r="E1899" s="85"/>
      <c r="F1899" s="85"/>
      <c r="G1899" s="85"/>
    </row>
    <row r="1900" spans="1:7" ht="15" customHeight="1" x14ac:dyDescent="0.25">
      <c r="A1900" s="82" t="s">
        <v>513</v>
      </c>
      <c r="B1900" s="82"/>
      <c r="C1900" s="47" t="s">
        <v>3</v>
      </c>
      <c r="D1900" s="47" t="s">
        <v>4</v>
      </c>
      <c r="E1900" s="47" t="s">
        <v>514</v>
      </c>
      <c r="F1900" s="47" t="s">
        <v>515</v>
      </c>
      <c r="G1900" s="48" t="s">
        <v>516</v>
      </c>
    </row>
    <row r="1901" spans="1:7" ht="15" customHeight="1" x14ac:dyDescent="0.25">
      <c r="A1901" s="42" t="s">
        <v>1183</v>
      </c>
      <c r="B1901" s="43" t="s">
        <v>1184</v>
      </c>
      <c r="C1901" s="42" t="s">
        <v>16</v>
      </c>
      <c r="D1901" s="42" t="s">
        <v>1185</v>
      </c>
      <c r="E1901" s="44">
        <v>0.08</v>
      </c>
      <c r="F1901" s="45">
        <v>113.64</v>
      </c>
      <c r="G1901" s="49">
        <f>TRUNC(TRUNC(E1901,8)*F1901,2)</f>
        <v>9.09</v>
      </c>
    </row>
    <row r="1902" spans="1:7" ht="15" customHeight="1" x14ac:dyDescent="0.25">
      <c r="A1902" s="42" t="s">
        <v>1186</v>
      </c>
      <c r="B1902" s="43" t="s">
        <v>1187</v>
      </c>
      <c r="C1902" s="42" t="s">
        <v>16</v>
      </c>
      <c r="D1902" s="42" t="s">
        <v>1185</v>
      </c>
      <c r="E1902" s="44">
        <v>0.05</v>
      </c>
      <c r="F1902" s="45">
        <v>35.71</v>
      </c>
      <c r="G1902" s="49">
        <f>TRUNC(TRUNC(E1902,8)*F1902,2)</f>
        <v>1.78</v>
      </c>
    </row>
    <row r="1903" spans="1:7" ht="15" customHeight="1" x14ac:dyDescent="0.25">
      <c r="A1903" s="42" t="s">
        <v>1188</v>
      </c>
      <c r="B1903" s="43" t="s">
        <v>1189</v>
      </c>
      <c r="C1903" s="42" t="s">
        <v>16</v>
      </c>
      <c r="D1903" s="42" t="s">
        <v>138</v>
      </c>
      <c r="E1903" s="44">
        <v>0.5</v>
      </c>
      <c r="F1903" s="45">
        <v>0.86</v>
      </c>
      <c r="G1903" s="49">
        <f>TRUNC(TRUNC(E1903,8)*F1903,2)</f>
        <v>0.43</v>
      </c>
    </row>
    <row r="1904" spans="1:7" ht="15" customHeight="1" x14ac:dyDescent="0.25">
      <c r="A1904" s="42" t="s">
        <v>1190</v>
      </c>
      <c r="B1904" s="43" t="s">
        <v>1191</v>
      </c>
      <c r="C1904" s="42" t="s">
        <v>16</v>
      </c>
      <c r="D1904" s="42" t="s">
        <v>1185</v>
      </c>
      <c r="E1904" s="44">
        <v>0.11</v>
      </c>
      <c r="F1904" s="45">
        <v>45.39</v>
      </c>
      <c r="G1904" s="49">
        <f>TRUNC(TRUNC(E1904,8)*F1904,2)</f>
        <v>4.99</v>
      </c>
    </row>
    <row r="1905" spans="1:7" ht="15" customHeight="1" x14ac:dyDescent="0.25">
      <c r="A1905" s="28"/>
      <c r="B1905" s="28"/>
      <c r="C1905" s="28"/>
      <c r="D1905" s="28"/>
      <c r="E1905" s="83" t="s">
        <v>528</v>
      </c>
      <c r="F1905" s="83"/>
      <c r="G1905" s="50">
        <f>SUM(G1901:G1904)</f>
        <v>16.29</v>
      </c>
    </row>
    <row r="1906" spans="1:7" ht="15" customHeight="1" x14ac:dyDescent="0.25">
      <c r="A1906" s="82" t="s">
        <v>534</v>
      </c>
      <c r="B1906" s="82"/>
      <c r="C1906" s="47" t="s">
        <v>3</v>
      </c>
      <c r="D1906" s="47" t="s">
        <v>4</v>
      </c>
      <c r="E1906" s="47" t="s">
        <v>514</v>
      </c>
      <c r="F1906" s="47" t="s">
        <v>515</v>
      </c>
      <c r="G1906" s="48" t="s">
        <v>516</v>
      </c>
    </row>
    <row r="1907" spans="1:7" ht="15" customHeight="1" x14ac:dyDescent="0.25">
      <c r="A1907" s="42" t="s">
        <v>655</v>
      </c>
      <c r="B1907" s="43" t="s">
        <v>656</v>
      </c>
      <c r="C1907" s="42" t="s">
        <v>16</v>
      </c>
      <c r="D1907" s="42" t="s">
        <v>553</v>
      </c>
      <c r="E1907" s="44">
        <v>0.54859703000000004</v>
      </c>
      <c r="F1907" s="45">
        <v>29.65</v>
      </c>
      <c r="G1907" s="49">
        <f>TRUNC(TRUNC(E1907,8)*F1907,2)</f>
        <v>16.260000000000002</v>
      </c>
    </row>
    <row r="1908" spans="1:7" ht="15" customHeight="1" x14ac:dyDescent="0.25">
      <c r="A1908" s="42" t="s">
        <v>554</v>
      </c>
      <c r="B1908" s="43" t="s">
        <v>555</v>
      </c>
      <c r="C1908" s="42" t="s">
        <v>16</v>
      </c>
      <c r="D1908" s="42" t="s">
        <v>553</v>
      </c>
      <c r="E1908" s="44">
        <v>0.27446714</v>
      </c>
      <c r="F1908" s="45">
        <v>22.86</v>
      </c>
      <c r="G1908" s="49">
        <f>TRUNC(TRUNC(E1908,8)*F1908,2)</f>
        <v>6.27</v>
      </c>
    </row>
    <row r="1909" spans="1:7" ht="18" customHeight="1" x14ac:dyDescent="0.25">
      <c r="A1909" s="28"/>
      <c r="B1909" s="28"/>
      <c r="C1909" s="28"/>
      <c r="D1909" s="28"/>
      <c r="E1909" s="83" t="s">
        <v>541</v>
      </c>
      <c r="F1909" s="83"/>
      <c r="G1909" s="50">
        <f>SUM(G1907:G1908)</f>
        <v>22.53</v>
      </c>
    </row>
    <row r="1910" spans="1:7" ht="15" customHeight="1" x14ac:dyDescent="0.25">
      <c r="A1910" s="28"/>
      <c r="B1910" s="28"/>
      <c r="C1910" s="28"/>
      <c r="D1910" s="28"/>
      <c r="E1910" s="78" t="s">
        <v>529</v>
      </c>
      <c r="F1910" s="78"/>
      <c r="G1910" s="51">
        <f>ROUND(SUM(G1905,G1909),2)</f>
        <v>38.82</v>
      </c>
    </row>
    <row r="1911" spans="1:7" ht="15" customHeight="1" x14ac:dyDescent="0.25">
      <c r="A1911" s="28"/>
      <c r="B1911" s="28"/>
      <c r="C1911" s="28"/>
      <c r="D1911" s="28"/>
      <c r="E1911" s="78" t="s">
        <v>530</v>
      </c>
      <c r="F1911" s="78"/>
      <c r="G1911" s="51">
        <f>ROUND(SUM(G1905,G1909),2)</f>
        <v>38.82</v>
      </c>
    </row>
    <row r="1912" spans="1:7" ht="15" customHeight="1" x14ac:dyDescent="0.25">
      <c r="A1912" s="28"/>
      <c r="B1912" s="28"/>
      <c r="C1912" s="28"/>
      <c r="D1912" s="28"/>
      <c r="E1912" s="78" t="s">
        <v>531</v>
      </c>
      <c r="F1912" s="78"/>
      <c r="G1912" s="51">
        <f>ROUND(G1910*(1+(29.84/100)),2)</f>
        <v>50.4</v>
      </c>
    </row>
    <row r="1913" spans="1:7" ht="15" customHeight="1" x14ac:dyDescent="0.25">
      <c r="A1913" s="28"/>
      <c r="B1913" s="28"/>
      <c r="C1913" s="28"/>
      <c r="D1913" s="28"/>
      <c r="E1913" s="78" t="s">
        <v>556</v>
      </c>
      <c r="F1913" s="78"/>
      <c r="G1913" s="51">
        <v>867.77</v>
      </c>
    </row>
    <row r="1914" spans="1:7" ht="9.9499999999999993" customHeight="1" x14ac:dyDescent="0.25">
      <c r="A1914" s="28"/>
      <c r="B1914" s="28"/>
      <c r="C1914" s="28"/>
      <c r="D1914" s="28"/>
      <c r="E1914" s="84"/>
      <c r="F1914" s="84"/>
      <c r="G1914" s="84"/>
    </row>
    <row r="1915" spans="1:7" ht="20.100000000000001" customHeight="1" x14ac:dyDescent="0.25">
      <c r="A1915" s="85" t="s">
        <v>1192</v>
      </c>
      <c r="B1915" s="85"/>
      <c r="C1915" s="85"/>
      <c r="D1915" s="85"/>
      <c r="E1915" s="85"/>
      <c r="F1915" s="85"/>
      <c r="G1915" s="85"/>
    </row>
    <row r="1916" spans="1:7" ht="15" customHeight="1" x14ac:dyDescent="0.25">
      <c r="A1916" s="82" t="s">
        <v>513</v>
      </c>
      <c r="B1916" s="82"/>
      <c r="C1916" s="47" t="s">
        <v>3</v>
      </c>
      <c r="D1916" s="47" t="s">
        <v>4</v>
      </c>
      <c r="E1916" s="47" t="s">
        <v>514</v>
      </c>
      <c r="F1916" s="47" t="s">
        <v>515</v>
      </c>
      <c r="G1916" s="48" t="s">
        <v>516</v>
      </c>
    </row>
    <row r="1917" spans="1:7" ht="15" customHeight="1" x14ac:dyDescent="0.25">
      <c r="A1917" s="42" t="s">
        <v>1193</v>
      </c>
      <c r="B1917" s="43" t="s">
        <v>1194</v>
      </c>
      <c r="C1917" s="42" t="s">
        <v>16</v>
      </c>
      <c r="D1917" s="42" t="s">
        <v>1185</v>
      </c>
      <c r="E1917" s="44">
        <v>0.01</v>
      </c>
      <c r="F1917" s="45">
        <v>50.59</v>
      </c>
      <c r="G1917" s="49">
        <f>TRUNC(TRUNC(E1917,8)*F1917,2)</f>
        <v>0.5</v>
      </c>
    </row>
    <row r="1918" spans="1:7" ht="15" customHeight="1" x14ac:dyDescent="0.25">
      <c r="A1918" s="42" t="s">
        <v>1195</v>
      </c>
      <c r="B1918" s="43" t="s">
        <v>1196</v>
      </c>
      <c r="C1918" s="42" t="s">
        <v>16</v>
      </c>
      <c r="D1918" s="42" t="s">
        <v>1185</v>
      </c>
      <c r="E1918" s="44">
        <v>0.03</v>
      </c>
      <c r="F1918" s="45">
        <v>18.61</v>
      </c>
      <c r="G1918" s="49">
        <f>TRUNC(TRUNC(E1918,8)*F1918,2)</f>
        <v>0.55000000000000004</v>
      </c>
    </row>
    <row r="1919" spans="1:7" ht="15" customHeight="1" x14ac:dyDescent="0.25">
      <c r="A1919" s="42" t="s">
        <v>1188</v>
      </c>
      <c r="B1919" s="43" t="s">
        <v>1189</v>
      </c>
      <c r="C1919" s="42" t="s">
        <v>16</v>
      </c>
      <c r="D1919" s="42" t="s">
        <v>138</v>
      </c>
      <c r="E1919" s="44">
        <v>0.8</v>
      </c>
      <c r="F1919" s="45">
        <v>0.86</v>
      </c>
      <c r="G1919" s="49">
        <f>TRUNC(TRUNC(E1919,8)*F1919,2)</f>
        <v>0.68</v>
      </c>
    </row>
    <row r="1920" spans="1:7" ht="15" customHeight="1" x14ac:dyDescent="0.25">
      <c r="A1920" s="42" t="s">
        <v>1190</v>
      </c>
      <c r="B1920" s="43" t="s">
        <v>1191</v>
      </c>
      <c r="C1920" s="42" t="s">
        <v>16</v>
      </c>
      <c r="D1920" s="42" t="s">
        <v>1185</v>
      </c>
      <c r="E1920" s="44">
        <v>0.03</v>
      </c>
      <c r="F1920" s="45">
        <v>45.39</v>
      </c>
      <c r="G1920" s="49">
        <f>TRUNC(TRUNC(E1920,8)*F1920,2)</f>
        <v>1.36</v>
      </c>
    </row>
    <row r="1921" spans="1:7" ht="15" customHeight="1" x14ac:dyDescent="0.25">
      <c r="A1921" s="42" t="s">
        <v>1197</v>
      </c>
      <c r="B1921" s="43" t="s">
        <v>1198</v>
      </c>
      <c r="C1921" s="42" t="s">
        <v>16</v>
      </c>
      <c r="D1921" s="42" t="s">
        <v>1185</v>
      </c>
      <c r="E1921" s="44">
        <v>0.05</v>
      </c>
      <c r="F1921" s="45">
        <v>114.39</v>
      </c>
      <c r="G1921" s="49">
        <f>TRUNC(TRUNC(E1921,8)*F1921,2)</f>
        <v>5.71</v>
      </c>
    </row>
    <row r="1922" spans="1:7" ht="15" customHeight="1" x14ac:dyDescent="0.25">
      <c r="A1922" s="28"/>
      <c r="B1922" s="28"/>
      <c r="C1922" s="28"/>
      <c r="D1922" s="28"/>
      <c r="E1922" s="83" t="s">
        <v>528</v>
      </c>
      <c r="F1922" s="83"/>
      <c r="G1922" s="50">
        <f>SUM(G1917:G1921)</f>
        <v>8.8000000000000007</v>
      </c>
    </row>
    <row r="1923" spans="1:7" ht="15" customHeight="1" x14ac:dyDescent="0.25">
      <c r="A1923" s="82" t="s">
        <v>534</v>
      </c>
      <c r="B1923" s="82"/>
      <c r="C1923" s="47" t="s">
        <v>3</v>
      </c>
      <c r="D1923" s="47" t="s">
        <v>4</v>
      </c>
      <c r="E1923" s="47" t="s">
        <v>514</v>
      </c>
      <c r="F1923" s="47" t="s">
        <v>515</v>
      </c>
      <c r="G1923" s="48" t="s">
        <v>516</v>
      </c>
    </row>
    <row r="1924" spans="1:7" ht="15" customHeight="1" x14ac:dyDescent="0.25">
      <c r="A1924" s="42" t="s">
        <v>655</v>
      </c>
      <c r="B1924" s="43" t="s">
        <v>656</v>
      </c>
      <c r="C1924" s="42" t="s">
        <v>16</v>
      </c>
      <c r="D1924" s="42" t="s">
        <v>553</v>
      </c>
      <c r="E1924" s="44">
        <v>0.58839764999999999</v>
      </c>
      <c r="F1924" s="45">
        <v>29.65</v>
      </c>
      <c r="G1924" s="49">
        <f>TRUNC(TRUNC(E1924,8)*F1924,2)</f>
        <v>17.440000000000001</v>
      </c>
    </row>
    <row r="1925" spans="1:7" ht="15" customHeight="1" x14ac:dyDescent="0.25">
      <c r="A1925" s="42" t="s">
        <v>554</v>
      </c>
      <c r="B1925" s="43" t="s">
        <v>555</v>
      </c>
      <c r="C1925" s="42" t="s">
        <v>16</v>
      </c>
      <c r="D1925" s="42" t="s">
        <v>553</v>
      </c>
      <c r="E1925" s="44">
        <v>0.47098793</v>
      </c>
      <c r="F1925" s="45">
        <v>22.86</v>
      </c>
      <c r="G1925" s="49">
        <f>TRUNC(TRUNC(E1925,8)*F1925,2)</f>
        <v>10.76</v>
      </c>
    </row>
    <row r="1926" spans="1:7" ht="18" customHeight="1" x14ac:dyDescent="0.25">
      <c r="A1926" s="28"/>
      <c r="B1926" s="28"/>
      <c r="C1926" s="28"/>
      <c r="D1926" s="28"/>
      <c r="E1926" s="83" t="s">
        <v>541</v>
      </c>
      <c r="F1926" s="83"/>
      <c r="G1926" s="50">
        <f>SUM(G1924:G1925)</f>
        <v>28.200000000000003</v>
      </c>
    </row>
    <row r="1927" spans="1:7" ht="15" customHeight="1" x14ac:dyDescent="0.25">
      <c r="A1927" s="28"/>
      <c r="B1927" s="28"/>
      <c r="C1927" s="28"/>
      <c r="D1927" s="28"/>
      <c r="E1927" s="78" t="s">
        <v>529</v>
      </c>
      <c r="F1927" s="78"/>
      <c r="G1927" s="51">
        <f>ROUND(SUM(G1922,G1926),2)</f>
        <v>37</v>
      </c>
    </row>
    <row r="1928" spans="1:7" ht="15" customHeight="1" x14ac:dyDescent="0.25">
      <c r="A1928" s="28"/>
      <c r="B1928" s="28"/>
      <c r="C1928" s="28"/>
      <c r="D1928" s="28"/>
      <c r="E1928" s="78" t="s">
        <v>530</v>
      </c>
      <c r="F1928" s="78"/>
      <c r="G1928" s="51">
        <f>ROUND(SUM(G1922,G1926),2)</f>
        <v>37</v>
      </c>
    </row>
    <row r="1929" spans="1:7" ht="15" customHeight="1" x14ac:dyDescent="0.25">
      <c r="A1929" s="28"/>
      <c r="B1929" s="28"/>
      <c r="C1929" s="28"/>
      <c r="D1929" s="28"/>
      <c r="E1929" s="78" t="s">
        <v>531</v>
      </c>
      <c r="F1929" s="78"/>
      <c r="G1929" s="51">
        <f>ROUND(G1927*(1+(29.84/100)),2)</f>
        <v>48.04</v>
      </c>
    </row>
    <row r="1930" spans="1:7" ht="15" customHeight="1" x14ac:dyDescent="0.25">
      <c r="A1930" s="28"/>
      <c r="B1930" s="28"/>
      <c r="C1930" s="28"/>
      <c r="D1930" s="28"/>
      <c r="E1930" s="78" t="s">
        <v>556</v>
      </c>
      <c r="F1930" s="78"/>
      <c r="G1930" s="51">
        <v>393.95</v>
      </c>
    </row>
    <row r="1931" spans="1:7" ht="9.9499999999999993" customHeight="1" x14ac:dyDescent="0.25">
      <c r="A1931" s="28"/>
      <c r="B1931" s="28"/>
      <c r="C1931" s="28"/>
      <c r="D1931" s="28"/>
      <c r="E1931" s="84"/>
      <c r="F1931" s="84"/>
      <c r="G1931" s="84"/>
    </row>
    <row r="1932" spans="1:7" ht="20.100000000000001" customHeight="1" x14ac:dyDescent="0.25">
      <c r="A1932" s="85" t="s">
        <v>1199</v>
      </c>
      <c r="B1932" s="85"/>
      <c r="C1932" s="85"/>
      <c r="D1932" s="85"/>
      <c r="E1932" s="85"/>
      <c r="F1932" s="85"/>
      <c r="G1932" s="85"/>
    </row>
    <row r="1933" spans="1:7" ht="15" customHeight="1" x14ac:dyDescent="0.25">
      <c r="A1933" s="82" t="s">
        <v>513</v>
      </c>
      <c r="B1933" s="82"/>
      <c r="C1933" s="47" t="s">
        <v>3</v>
      </c>
      <c r="D1933" s="47" t="s">
        <v>4</v>
      </c>
      <c r="E1933" s="47" t="s">
        <v>514</v>
      </c>
      <c r="F1933" s="47" t="s">
        <v>515</v>
      </c>
      <c r="G1933" s="48" t="s">
        <v>516</v>
      </c>
    </row>
    <row r="1934" spans="1:7" ht="15" customHeight="1" x14ac:dyDescent="0.25">
      <c r="A1934" s="42" t="s">
        <v>1193</v>
      </c>
      <c r="B1934" s="43" t="s">
        <v>1194</v>
      </c>
      <c r="C1934" s="42" t="s">
        <v>16</v>
      </c>
      <c r="D1934" s="42" t="s">
        <v>1185</v>
      </c>
      <c r="E1934" s="44">
        <v>0.01</v>
      </c>
      <c r="F1934" s="45">
        <v>50.59</v>
      </c>
      <c r="G1934" s="49">
        <f>TRUNC(TRUNC(E1934,8)*F1934,2)</f>
        <v>0.5</v>
      </c>
    </row>
    <row r="1935" spans="1:7" ht="15" customHeight="1" x14ac:dyDescent="0.25">
      <c r="A1935" s="42" t="s">
        <v>1195</v>
      </c>
      <c r="B1935" s="43" t="s">
        <v>1196</v>
      </c>
      <c r="C1935" s="42" t="s">
        <v>16</v>
      </c>
      <c r="D1935" s="42" t="s">
        <v>1185</v>
      </c>
      <c r="E1935" s="44">
        <v>0.03</v>
      </c>
      <c r="F1935" s="45">
        <v>18.61</v>
      </c>
      <c r="G1935" s="49">
        <f>TRUNC(TRUNC(E1935,8)*F1935,2)</f>
        <v>0.55000000000000004</v>
      </c>
    </row>
    <row r="1936" spans="1:7" ht="15" customHeight="1" x14ac:dyDescent="0.25">
      <c r="A1936" s="42" t="s">
        <v>1188</v>
      </c>
      <c r="B1936" s="43" t="s">
        <v>1189</v>
      </c>
      <c r="C1936" s="42" t="s">
        <v>16</v>
      </c>
      <c r="D1936" s="42" t="s">
        <v>138</v>
      </c>
      <c r="E1936" s="44">
        <v>0.8</v>
      </c>
      <c r="F1936" s="45">
        <v>0.86</v>
      </c>
      <c r="G1936" s="49">
        <f>TRUNC(TRUNC(E1936,8)*F1936,2)</f>
        <v>0.68</v>
      </c>
    </row>
    <row r="1937" spans="1:7" ht="15" customHeight="1" x14ac:dyDescent="0.25">
      <c r="A1937" s="42" t="s">
        <v>1190</v>
      </c>
      <c r="B1937" s="43" t="s">
        <v>1191</v>
      </c>
      <c r="C1937" s="42" t="s">
        <v>16</v>
      </c>
      <c r="D1937" s="42" t="s">
        <v>1185</v>
      </c>
      <c r="E1937" s="44">
        <v>0.03</v>
      </c>
      <c r="F1937" s="45">
        <v>45.39</v>
      </c>
      <c r="G1937" s="49">
        <f>TRUNC(TRUNC(E1937,8)*F1937,2)</f>
        <v>1.36</v>
      </c>
    </row>
    <row r="1938" spans="1:7" ht="15" customHeight="1" x14ac:dyDescent="0.25">
      <c r="A1938" s="42" t="s">
        <v>1197</v>
      </c>
      <c r="B1938" s="43" t="s">
        <v>1198</v>
      </c>
      <c r="C1938" s="42" t="s">
        <v>16</v>
      </c>
      <c r="D1938" s="42" t="s">
        <v>1185</v>
      </c>
      <c r="E1938" s="44">
        <v>0.05</v>
      </c>
      <c r="F1938" s="45">
        <v>114.39</v>
      </c>
      <c r="G1938" s="49">
        <f>TRUNC(TRUNC(E1938,8)*F1938,2)</f>
        <v>5.71</v>
      </c>
    </row>
    <row r="1939" spans="1:7" ht="15" customHeight="1" x14ac:dyDescent="0.25">
      <c r="A1939" s="28"/>
      <c r="B1939" s="28"/>
      <c r="C1939" s="28"/>
      <c r="D1939" s="28"/>
      <c r="E1939" s="83" t="s">
        <v>528</v>
      </c>
      <c r="F1939" s="83"/>
      <c r="G1939" s="50">
        <f>SUM(G1934:G1938)</f>
        <v>8.8000000000000007</v>
      </c>
    </row>
    <row r="1940" spans="1:7" ht="15" customHeight="1" x14ac:dyDescent="0.25">
      <c r="A1940" s="82" t="s">
        <v>534</v>
      </c>
      <c r="B1940" s="82"/>
      <c r="C1940" s="47" t="s">
        <v>3</v>
      </c>
      <c r="D1940" s="47" t="s">
        <v>4</v>
      </c>
      <c r="E1940" s="47" t="s">
        <v>514</v>
      </c>
      <c r="F1940" s="47" t="s">
        <v>515</v>
      </c>
      <c r="G1940" s="48" t="s">
        <v>516</v>
      </c>
    </row>
    <row r="1941" spans="1:7" ht="15" customHeight="1" x14ac:dyDescent="0.25">
      <c r="A1941" s="42" t="s">
        <v>655</v>
      </c>
      <c r="B1941" s="43" t="s">
        <v>656</v>
      </c>
      <c r="C1941" s="42" t="s">
        <v>16</v>
      </c>
      <c r="D1941" s="42" t="s">
        <v>553</v>
      </c>
      <c r="E1941" s="44">
        <v>0.58838380000000001</v>
      </c>
      <c r="F1941" s="45">
        <v>29.65</v>
      </c>
      <c r="G1941" s="49">
        <f>TRUNC(TRUNC(E1941,8)*F1941,2)</f>
        <v>17.440000000000001</v>
      </c>
    </row>
    <row r="1942" spans="1:7" ht="15" customHeight="1" x14ac:dyDescent="0.25">
      <c r="A1942" s="42" t="s">
        <v>554</v>
      </c>
      <c r="B1942" s="43" t="s">
        <v>555</v>
      </c>
      <c r="C1942" s="42" t="s">
        <v>16</v>
      </c>
      <c r="D1942" s="42" t="s">
        <v>553</v>
      </c>
      <c r="E1942" s="44">
        <v>0.47070704000000002</v>
      </c>
      <c r="F1942" s="45">
        <v>22.86</v>
      </c>
      <c r="G1942" s="49">
        <f>TRUNC(TRUNC(E1942,8)*F1942,2)</f>
        <v>10.76</v>
      </c>
    </row>
    <row r="1943" spans="1:7" ht="18" customHeight="1" x14ac:dyDescent="0.25">
      <c r="A1943" s="28"/>
      <c r="B1943" s="28"/>
      <c r="C1943" s="28"/>
      <c r="D1943" s="28"/>
      <c r="E1943" s="83" t="s">
        <v>541</v>
      </c>
      <c r="F1943" s="83"/>
      <c r="G1943" s="50">
        <f>SUM(G1941:G1942)</f>
        <v>28.200000000000003</v>
      </c>
    </row>
    <row r="1944" spans="1:7" ht="15" customHeight="1" x14ac:dyDescent="0.25">
      <c r="A1944" s="28"/>
      <c r="B1944" s="28"/>
      <c r="C1944" s="28"/>
      <c r="D1944" s="28"/>
      <c r="E1944" s="78" t="s">
        <v>529</v>
      </c>
      <c r="F1944" s="78"/>
      <c r="G1944" s="51">
        <f>ROUND(SUM(G1939,G1943),2)</f>
        <v>37</v>
      </c>
    </row>
    <row r="1945" spans="1:7" ht="15" customHeight="1" x14ac:dyDescent="0.25">
      <c r="A1945" s="28"/>
      <c r="B1945" s="28"/>
      <c r="C1945" s="28"/>
      <c r="D1945" s="28"/>
      <c r="E1945" s="78" t="s">
        <v>530</v>
      </c>
      <c r="F1945" s="78"/>
      <c r="G1945" s="51">
        <f>ROUND(SUM(G1939,G1943),2)</f>
        <v>37</v>
      </c>
    </row>
    <row r="1946" spans="1:7" ht="15" customHeight="1" x14ac:dyDescent="0.25">
      <c r="A1946" s="28"/>
      <c r="B1946" s="28"/>
      <c r="C1946" s="28"/>
      <c r="D1946" s="28"/>
      <c r="E1946" s="78" t="s">
        <v>531</v>
      </c>
      <c r="F1946" s="78"/>
      <c r="G1946" s="51">
        <f>ROUND(G1944*(1+(29.84/100)),2)</f>
        <v>48.04</v>
      </c>
    </row>
    <row r="1947" spans="1:7" ht="15" customHeight="1" x14ac:dyDescent="0.25">
      <c r="A1947" s="28"/>
      <c r="B1947" s="28"/>
      <c r="C1947" s="28"/>
      <c r="D1947" s="28"/>
      <c r="E1947" s="78" t="s">
        <v>556</v>
      </c>
      <c r="F1947" s="78"/>
      <c r="G1947" s="51">
        <v>66.87</v>
      </c>
    </row>
    <row r="1948" spans="1:7" ht="9.9499999999999993" customHeight="1" x14ac:dyDescent="0.25">
      <c r="A1948" s="28"/>
      <c r="B1948" s="28"/>
      <c r="C1948" s="28"/>
      <c r="D1948" s="28"/>
      <c r="E1948" s="84"/>
      <c r="F1948" s="84"/>
      <c r="G1948" s="84"/>
    </row>
    <row r="1949" spans="1:7" ht="20.100000000000001" customHeight="1" x14ac:dyDescent="0.25">
      <c r="A1949" s="85" t="s">
        <v>1200</v>
      </c>
      <c r="B1949" s="85"/>
      <c r="C1949" s="85"/>
      <c r="D1949" s="85"/>
      <c r="E1949" s="85"/>
      <c r="F1949" s="85"/>
      <c r="G1949" s="85"/>
    </row>
    <row r="1950" spans="1:7" ht="15" customHeight="1" x14ac:dyDescent="0.25">
      <c r="A1950" s="82" t="s">
        <v>513</v>
      </c>
      <c r="B1950" s="82"/>
      <c r="C1950" s="47" t="s">
        <v>3</v>
      </c>
      <c r="D1950" s="47" t="s">
        <v>4</v>
      </c>
      <c r="E1950" s="47" t="s">
        <v>514</v>
      </c>
      <c r="F1950" s="47" t="s">
        <v>515</v>
      </c>
      <c r="G1950" s="48" t="s">
        <v>516</v>
      </c>
    </row>
    <row r="1951" spans="1:7" ht="29.1" customHeight="1" x14ac:dyDescent="0.25">
      <c r="A1951" s="42" t="s">
        <v>1201</v>
      </c>
      <c r="B1951" s="43" t="s">
        <v>1202</v>
      </c>
      <c r="C1951" s="42" t="s">
        <v>39</v>
      </c>
      <c r="D1951" s="42" t="s">
        <v>602</v>
      </c>
      <c r="E1951" s="44">
        <v>3.6999999999999998E-2</v>
      </c>
      <c r="F1951" s="45">
        <v>20.82</v>
      </c>
      <c r="G1951" s="49">
        <f t="shared" ref="G1951:G1957" si="11">TRUNC(TRUNC(E1951,8)*F1951,2)</f>
        <v>0.77</v>
      </c>
    </row>
    <row r="1952" spans="1:7" ht="29.1" customHeight="1" x14ac:dyDescent="0.25">
      <c r="A1952" s="42" t="s">
        <v>1203</v>
      </c>
      <c r="B1952" s="43" t="s">
        <v>1204</v>
      </c>
      <c r="C1952" s="42" t="s">
        <v>39</v>
      </c>
      <c r="D1952" s="42" t="s">
        <v>40</v>
      </c>
      <c r="E1952" s="44">
        <v>1.0363</v>
      </c>
      <c r="F1952" s="45">
        <v>26.59</v>
      </c>
      <c r="G1952" s="49">
        <f t="shared" si="11"/>
        <v>27.55</v>
      </c>
    </row>
    <row r="1953" spans="1:7" ht="29.1" customHeight="1" x14ac:dyDescent="0.25">
      <c r="A1953" s="42" t="s">
        <v>1205</v>
      </c>
      <c r="B1953" s="43" t="s">
        <v>1206</v>
      </c>
      <c r="C1953" s="42" t="s">
        <v>39</v>
      </c>
      <c r="D1953" s="42" t="s">
        <v>22</v>
      </c>
      <c r="E1953" s="44">
        <v>2.2134</v>
      </c>
      <c r="F1953" s="45">
        <v>0.21</v>
      </c>
      <c r="G1953" s="49">
        <f t="shared" si="11"/>
        <v>0.46</v>
      </c>
    </row>
    <row r="1954" spans="1:7" ht="21" customHeight="1" x14ac:dyDescent="0.25">
      <c r="A1954" s="42" t="s">
        <v>1207</v>
      </c>
      <c r="B1954" s="43" t="s">
        <v>1208</v>
      </c>
      <c r="C1954" s="42" t="s">
        <v>39</v>
      </c>
      <c r="D1954" s="42" t="s">
        <v>1209</v>
      </c>
      <c r="E1954" s="44">
        <v>1.23E-2</v>
      </c>
      <c r="F1954" s="45">
        <v>24.25</v>
      </c>
      <c r="G1954" s="49">
        <f t="shared" si="11"/>
        <v>0.28999999999999998</v>
      </c>
    </row>
    <row r="1955" spans="1:7" ht="21" customHeight="1" x14ac:dyDescent="0.25">
      <c r="A1955" s="42" t="s">
        <v>1210</v>
      </c>
      <c r="B1955" s="43" t="s">
        <v>1211</v>
      </c>
      <c r="C1955" s="42" t="s">
        <v>39</v>
      </c>
      <c r="D1955" s="42" t="s">
        <v>1209</v>
      </c>
      <c r="E1955" s="44">
        <v>3.3599999999999998E-2</v>
      </c>
      <c r="F1955" s="45">
        <v>41.58</v>
      </c>
      <c r="G1955" s="49">
        <f t="shared" si="11"/>
        <v>1.39</v>
      </c>
    </row>
    <row r="1956" spans="1:7" ht="29.1" customHeight="1" x14ac:dyDescent="0.25">
      <c r="A1956" s="42" t="s">
        <v>1212</v>
      </c>
      <c r="B1956" s="43" t="s">
        <v>1213</v>
      </c>
      <c r="C1956" s="42" t="s">
        <v>39</v>
      </c>
      <c r="D1956" s="42" t="s">
        <v>22</v>
      </c>
      <c r="E1956" s="44">
        <v>1.2266999999999999</v>
      </c>
      <c r="F1956" s="45">
        <v>2.1</v>
      </c>
      <c r="G1956" s="49">
        <f t="shared" si="11"/>
        <v>2.57</v>
      </c>
    </row>
    <row r="1957" spans="1:7" ht="29.1" customHeight="1" x14ac:dyDescent="0.25">
      <c r="A1957" s="42" t="s">
        <v>1214</v>
      </c>
      <c r="B1957" s="43" t="s">
        <v>1215</v>
      </c>
      <c r="C1957" s="42" t="s">
        <v>39</v>
      </c>
      <c r="D1957" s="42" t="s">
        <v>89</v>
      </c>
      <c r="E1957" s="44">
        <v>3.5470000000000002</v>
      </c>
      <c r="F1957" s="45">
        <v>5.59</v>
      </c>
      <c r="G1957" s="49">
        <f t="shared" si="11"/>
        <v>19.82</v>
      </c>
    </row>
    <row r="1958" spans="1:7" ht="15" customHeight="1" x14ac:dyDescent="0.25">
      <c r="A1958" s="28"/>
      <c r="B1958" s="28"/>
      <c r="C1958" s="28"/>
      <c r="D1958" s="28"/>
      <c r="E1958" s="83" t="s">
        <v>528</v>
      </c>
      <c r="F1958" s="83"/>
      <c r="G1958" s="50">
        <f>SUM(G1951:G1957)</f>
        <v>52.85</v>
      </c>
    </row>
    <row r="1959" spans="1:7" ht="15" customHeight="1" x14ac:dyDescent="0.25">
      <c r="A1959" s="82" t="s">
        <v>534</v>
      </c>
      <c r="B1959" s="82"/>
      <c r="C1959" s="47" t="s">
        <v>3</v>
      </c>
      <c r="D1959" s="47" t="s">
        <v>4</v>
      </c>
      <c r="E1959" s="47" t="s">
        <v>514</v>
      </c>
      <c r="F1959" s="47" t="s">
        <v>515</v>
      </c>
      <c r="G1959" s="48" t="s">
        <v>516</v>
      </c>
    </row>
    <row r="1960" spans="1:7" ht="21" customHeight="1" x14ac:dyDescent="0.25">
      <c r="A1960" s="42" t="s">
        <v>1216</v>
      </c>
      <c r="B1960" s="43" t="s">
        <v>1217</v>
      </c>
      <c r="C1960" s="42" t="s">
        <v>39</v>
      </c>
      <c r="D1960" s="42" t="s">
        <v>537</v>
      </c>
      <c r="E1960" s="44">
        <v>0.47200091999999999</v>
      </c>
      <c r="F1960" s="45">
        <v>23.81</v>
      </c>
      <c r="G1960" s="49">
        <f>TRUNC(TRUNC(E1960,8)*F1960,2)</f>
        <v>11.23</v>
      </c>
    </row>
    <row r="1961" spans="1:7" ht="18" customHeight="1" x14ac:dyDescent="0.25">
      <c r="A1961" s="28"/>
      <c r="B1961" s="28"/>
      <c r="C1961" s="28"/>
      <c r="D1961" s="28"/>
      <c r="E1961" s="83" t="s">
        <v>541</v>
      </c>
      <c r="F1961" s="83"/>
      <c r="G1961" s="50">
        <f>SUM(G1960:G1960)</f>
        <v>11.23</v>
      </c>
    </row>
    <row r="1962" spans="1:7" ht="15" customHeight="1" x14ac:dyDescent="0.25">
      <c r="A1962" s="28"/>
      <c r="B1962" s="28"/>
      <c r="C1962" s="28"/>
      <c r="D1962" s="28"/>
      <c r="E1962" s="78" t="s">
        <v>529</v>
      </c>
      <c r="F1962" s="78"/>
      <c r="G1962" s="51">
        <f>ROUND(SUM(G1958,G1961),2)</f>
        <v>64.08</v>
      </c>
    </row>
    <row r="1963" spans="1:7" ht="15" customHeight="1" x14ac:dyDescent="0.25">
      <c r="A1963" s="28"/>
      <c r="B1963" s="28"/>
      <c r="C1963" s="28"/>
      <c r="D1963" s="28"/>
      <c r="E1963" s="78" t="s">
        <v>530</v>
      </c>
      <c r="F1963" s="78"/>
      <c r="G1963" s="51">
        <f>ROUND(SUM(G1958,G1961),2)</f>
        <v>64.08</v>
      </c>
    </row>
    <row r="1964" spans="1:7" ht="15" customHeight="1" x14ac:dyDescent="0.25">
      <c r="A1964" s="28"/>
      <c r="B1964" s="28"/>
      <c r="C1964" s="28"/>
      <c r="D1964" s="28"/>
      <c r="E1964" s="78" t="s">
        <v>531</v>
      </c>
      <c r="F1964" s="78"/>
      <c r="G1964" s="51">
        <f>ROUND(G1962*(1+(29.84/100)),2)</f>
        <v>83.2</v>
      </c>
    </row>
    <row r="1965" spans="1:7" ht="15" customHeight="1" x14ac:dyDescent="0.25">
      <c r="A1965" s="28"/>
      <c r="B1965" s="28"/>
      <c r="C1965" s="28"/>
      <c r="D1965" s="28"/>
      <c r="E1965" s="78" t="s">
        <v>616</v>
      </c>
      <c r="F1965" s="78"/>
      <c r="G1965" s="51">
        <v>477.12</v>
      </c>
    </row>
    <row r="1966" spans="1:7" ht="9.9499999999999993" customHeight="1" x14ac:dyDescent="0.25">
      <c r="A1966" s="28"/>
      <c r="B1966" s="28"/>
      <c r="C1966" s="28"/>
      <c r="D1966" s="28"/>
      <c r="E1966" s="84"/>
      <c r="F1966" s="84"/>
      <c r="G1966" s="84"/>
    </row>
    <row r="1967" spans="1:7" ht="20.100000000000001" customHeight="1" x14ac:dyDescent="0.25">
      <c r="A1967" s="85" t="s">
        <v>1218</v>
      </c>
      <c r="B1967" s="85"/>
      <c r="C1967" s="85"/>
      <c r="D1967" s="85"/>
      <c r="E1967" s="85"/>
      <c r="F1967" s="85"/>
      <c r="G1967" s="85"/>
    </row>
    <row r="1968" spans="1:7" ht="15" customHeight="1" x14ac:dyDescent="0.25">
      <c r="A1968" s="82" t="s">
        <v>513</v>
      </c>
      <c r="B1968" s="82"/>
      <c r="C1968" s="47" t="s">
        <v>3</v>
      </c>
      <c r="D1968" s="47" t="s">
        <v>4</v>
      </c>
      <c r="E1968" s="47" t="s">
        <v>514</v>
      </c>
      <c r="F1968" s="47" t="s">
        <v>515</v>
      </c>
      <c r="G1968" s="48" t="s">
        <v>516</v>
      </c>
    </row>
    <row r="1969" spans="1:7" ht="15" customHeight="1" x14ac:dyDescent="0.25">
      <c r="A1969" s="42" t="s">
        <v>1219</v>
      </c>
      <c r="B1969" s="43" t="s">
        <v>1220</v>
      </c>
      <c r="C1969" s="42" t="s">
        <v>16</v>
      </c>
      <c r="D1969" s="42" t="s">
        <v>252</v>
      </c>
      <c r="E1969" s="44">
        <v>1.05</v>
      </c>
      <c r="F1969" s="45">
        <v>6.76</v>
      </c>
      <c r="G1969" s="49">
        <f>TRUNC(TRUNC(E1969,8)*F1969,2)</f>
        <v>7.09</v>
      </c>
    </row>
    <row r="1970" spans="1:7" ht="21" customHeight="1" x14ac:dyDescent="0.25">
      <c r="A1970" s="42" t="s">
        <v>1221</v>
      </c>
      <c r="B1970" s="43" t="s">
        <v>1222</v>
      </c>
      <c r="C1970" s="42" t="s">
        <v>16</v>
      </c>
      <c r="D1970" s="42" t="s">
        <v>239</v>
      </c>
      <c r="E1970" s="44">
        <v>0.01</v>
      </c>
      <c r="F1970" s="45">
        <v>151.93</v>
      </c>
      <c r="G1970" s="49">
        <f>TRUNC(TRUNC(E1970,8)*F1970,2)</f>
        <v>1.51</v>
      </c>
    </row>
    <row r="1971" spans="1:7" ht="15" customHeight="1" x14ac:dyDescent="0.25">
      <c r="A1971" s="28"/>
      <c r="B1971" s="28"/>
      <c r="C1971" s="28"/>
      <c r="D1971" s="28"/>
      <c r="E1971" s="83" t="s">
        <v>528</v>
      </c>
      <c r="F1971" s="83"/>
      <c r="G1971" s="50">
        <f>SUM(G1969:G1970)</f>
        <v>8.6</v>
      </c>
    </row>
    <row r="1972" spans="1:7" ht="15" customHeight="1" x14ac:dyDescent="0.25">
      <c r="A1972" s="82" t="s">
        <v>534</v>
      </c>
      <c r="B1972" s="82"/>
      <c r="C1972" s="47" t="s">
        <v>3</v>
      </c>
      <c r="D1972" s="47" t="s">
        <v>4</v>
      </c>
      <c r="E1972" s="47" t="s">
        <v>514</v>
      </c>
      <c r="F1972" s="47" t="s">
        <v>515</v>
      </c>
      <c r="G1972" s="48" t="s">
        <v>516</v>
      </c>
    </row>
    <row r="1973" spans="1:7" ht="21" customHeight="1" x14ac:dyDescent="0.25">
      <c r="A1973" s="42" t="s">
        <v>1223</v>
      </c>
      <c r="B1973" s="43" t="s">
        <v>1224</v>
      </c>
      <c r="C1973" s="42" t="s">
        <v>16</v>
      </c>
      <c r="D1973" s="42" t="s">
        <v>553</v>
      </c>
      <c r="E1973" s="44">
        <v>0.19631021000000001</v>
      </c>
      <c r="F1973" s="45">
        <v>22.82</v>
      </c>
      <c r="G1973" s="49">
        <f>TRUNC(TRUNC(E1973,8)*F1973,2)</f>
        <v>4.47</v>
      </c>
    </row>
    <row r="1974" spans="1:7" ht="15" customHeight="1" x14ac:dyDescent="0.25">
      <c r="A1974" s="42" t="s">
        <v>1225</v>
      </c>
      <c r="B1974" s="43" t="s">
        <v>1226</v>
      </c>
      <c r="C1974" s="42" t="s">
        <v>16</v>
      </c>
      <c r="D1974" s="42" t="s">
        <v>553</v>
      </c>
      <c r="E1974" s="44">
        <v>0.23557225000000001</v>
      </c>
      <c r="F1974" s="45">
        <v>27.78</v>
      </c>
      <c r="G1974" s="49">
        <f>TRUNC(TRUNC(E1974,8)*F1974,2)</f>
        <v>6.54</v>
      </c>
    </row>
    <row r="1975" spans="1:7" ht="18" customHeight="1" x14ac:dyDescent="0.25">
      <c r="A1975" s="28"/>
      <c r="B1975" s="28"/>
      <c r="C1975" s="28"/>
      <c r="D1975" s="28"/>
      <c r="E1975" s="83" t="s">
        <v>541</v>
      </c>
      <c r="F1975" s="83"/>
      <c r="G1975" s="50">
        <f>SUM(G1973:G1974)</f>
        <v>11.01</v>
      </c>
    </row>
    <row r="1976" spans="1:7" ht="15" customHeight="1" x14ac:dyDescent="0.25">
      <c r="A1976" s="28"/>
      <c r="B1976" s="28"/>
      <c r="C1976" s="28"/>
      <c r="D1976" s="28"/>
      <c r="E1976" s="78" t="s">
        <v>529</v>
      </c>
      <c r="F1976" s="78"/>
      <c r="G1976" s="51">
        <f>ROUND(SUM(G1971,G1975),2)</f>
        <v>19.61</v>
      </c>
    </row>
    <row r="1977" spans="1:7" ht="15" customHeight="1" x14ac:dyDescent="0.25">
      <c r="A1977" s="28"/>
      <c r="B1977" s="28"/>
      <c r="C1977" s="28"/>
      <c r="D1977" s="28"/>
      <c r="E1977" s="78" t="s">
        <v>530</v>
      </c>
      <c r="F1977" s="78"/>
      <c r="G1977" s="51">
        <f>ROUND(SUM(G1971,G1975),2)</f>
        <v>19.61</v>
      </c>
    </row>
    <row r="1978" spans="1:7" ht="15" customHeight="1" x14ac:dyDescent="0.25">
      <c r="A1978" s="28"/>
      <c r="B1978" s="28"/>
      <c r="C1978" s="28"/>
      <c r="D1978" s="28"/>
      <c r="E1978" s="78" t="s">
        <v>531</v>
      </c>
      <c r="F1978" s="78"/>
      <c r="G1978" s="51">
        <f>ROUND(G1976*(1+(29.84/100)),2)</f>
        <v>25.46</v>
      </c>
    </row>
    <row r="1979" spans="1:7" ht="15" customHeight="1" x14ac:dyDescent="0.25">
      <c r="A1979" s="28"/>
      <c r="B1979" s="28"/>
      <c r="C1979" s="28"/>
      <c r="D1979" s="28"/>
      <c r="E1979" s="78" t="s">
        <v>865</v>
      </c>
      <c r="F1979" s="78"/>
      <c r="G1979" s="51">
        <v>4587.6400000000003</v>
      </c>
    </row>
    <row r="1980" spans="1:7" ht="9.9499999999999993" customHeight="1" x14ac:dyDescent="0.25">
      <c r="A1980" s="28"/>
      <c r="B1980" s="28"/>
      <c r="C1980" s="28"/>
      <c r="D1980" s="28"/>
      <c r="E1980" s="84"/>
      <c r="F1980" s="84"/>
      <c r="G1980" s="84"/>
    </row>
    <row r="1981" spans="1:7" ht="20.100000000000001" customHeight="1" x14ac:dyDescent="0.25">
      <c r="A1981" s="85" t="s">
        <v>1227</v>
      </c>
      <c r="B1981" s="85"/>
      <c r="C1981" s="85"/>
      <c r="D1981" s="85"/>
      <c r="E1981" s="85"/>
      <c r="F1981" s="85"/>
      <c r="G1981" s="85"/>
    </row>
    <row r="1982" spans="1:7" ht="15" customHeight="1" x14ac:dyDescent="0.25">
      <c r="A1982" s="82" t="s">
        <v>513</v>
      </c>
      <c r="B1982" s="82"/>
      <c r="C1982" s="47" t="s">
        <v>3</v>
      </c>
      <c r="D1982" s="47" t="s">
        <v>4</v>
      </c>
      <c r="E1982" s="47" t="s">
        <v>514</v>
      </c>
      <c r="F1982" s="47" t="s">
        <v>515</v>
      </c>
      <c r="G1982" s="48" t="s">
        <v>516</v>
      </c>
    </row>
    <row r="1983" spans="1:7" ht="15" customHeight="1" x14ac:dyDescent="0.25">
      <c r="A1983" s="42" t="s">
        <v>1228</v>
      </c>
      <c r="B1983" s="43" t="s">
        <v>1229</v>
      </c>
      <c r="C1983" s="42" t="s">
        <v>197</v>
      </c>
      <c r="D1983" s="42" t="s">
        <v>22</v>
      </c>
      <c r="E1983" s="44">
        <v>0.81840000000000002</v>
      </c>
      <c r="F1983" s="46">
        <v>68.94</v>
      </c>
      <c r="G1983" s="52">
        <f>ROUND(ROUND(E1983,8)*F1983,4)</f>
        <v>56.420499999999997</v>
      </c>
    </row>
    <row r="1984" spans="1:7" ht="15" customHeight="1" x14ac:dyDescent="0.25">
      <c r="A1984" s="28"/>
      <c r="B1984" s="28"/>
      <c r="C1984" s="28"/>
      <c r="D1984" s="28"/>
      <c r="E1984" s="83" t="s">
        <v>528</v>
      </c>
      <c r="F1984" s="83"/>
      <c r="G1984" s="53">
        <f>SUM(G1983:G1983)</f>
        <v>56.420499999999997</v>
      </c>
    </row>
    <row r="1985" spans="1:7" ht="15" customHeight="1" x14ac:dyDescent="0.25">
      <c r="A1985" s="82" t="s">
        <v>742</v>
      </c>
      <c r="B1985" s="82"/>
      <c r="C1985" s="47" t="s">
        <v>3</v>
      </c>
      <c r="D1985" s="47" t="s">
        <v>4</v>
      </c>
      <c r="E1985" s="47" t="s">
        <v>514</v>
      </c>
      <c r="F1985" s="47" t="s">
        <v>515</v>
      </c>
      <c r="G1985" s="48" t="s">
        <v>516</v>
      </c>
    </row>
    <row r="1986" spans="1:7" ht="15" customHeight="1" x14ac:dyDescent="0.25">
      <c r="A1986" s="42" t="s">
        <v>1230</v>
      </c>
      <c r="B1986" s="43" t="s">
        <v>1231</v>
      </c>
      <c r="C1986" s="42" t="s">
        <v>197</v>
      </c>
      <c r="D1986" s="42" t="s">
        <v>537</v>
      </c>
      <c r="E1986" s="44">
        <v>9.4019850000000002E-2</v>
      </c>
      <c r="F1986" s="46">
        <v>19.418900000000001</v>
      </c>
      <c r="G1986" s="52">
        <f>ROUND(ROUND(E1986,8)*F1986,4)</f>
        <v>1.8258000000000001</v>
      </c>
    </row>
    <row r="1987" spans="1:7" ht="15" customHeight="1" x14ac:dyDescent="0.25">
      <c r="A1987" s="42" t="s">
        <v>1232</v>
      </c>
      <c r="B1987" s="43" t="s">
        <v>1233</v>
      </c>
      <c r="C1987" s="42" t="s">
        <v>197</v>
      </c>
      <c r="D1987" s="42" t="s">
        <v>537</v>
      </c>
      <c r="E1987" s="44">
        <v>9.3911419999999995E-2</v>
      </c>
      <c r="F1987" s="46">
        <v>24.598400000000002</v>
      </c>
      <c r="G1987" s="52">
        <f>ROUND(ROUND(E1987,8)*F1987,4)</f>
        <v>2.3100999999999998</v>
      </c>
    </row>
    <row r="1988" spans="1:7" ht="15" customHeight="1" x14ac:dyDescent="0.25">
      <c r="A1988" s="28"/>
      <c r="B1988" s="28"/>
      <c r="C1988" s="28"/>
      <c r="D1988" s="28"/>
      <c r="E1988" s="83" t="s">
        <v>747</v>
      </c>
      <c r="F1988" s="83"/>
      <c r="G1988" s="53">
        <f>SUM(G1986:G1987)</f>
        <v>4.1358999999999995</v>
      </c>
    </row>
    <row r="1989" spans="1:7" ht="15" customHeight="1" x14ac:dyDescent="0.25">
      <c r="A1989" s="28"/>
      <c r="B1989" s="28"/>
      <c r="C1989" s="28"/>
      <c r="D1989" s="28"/>
      <c r="E1989" s="78" t="s">
        <v>529</v>
      </c>
      <c r="F1989" s="78"/>
      <c r="G1989" s="51">
        <f>ROUND(SUM(G1984,G1988),2)</f>
        <v>60.56</v>
      </c>
    </row>
    <row r="1990" spans="1:7" ht="15" customHeight="1" x14ac:dyDescent="0.25">
      <c r="A1990" s="28"/>
      <c r="B1990" s="28"/>
      <c r="C1990" s="28"/>
      <c r="D1990" s="28"/>
      <c r="E1990" s="78" t="s">
        <v>530</v>
      </c>
      <c r="F1990" s="78"/>
      <c r="G1990" s="51">
        <f>ROUND(SUM(G1984,G1988),2)</f>
        <v>60.56</v>
      </c>
    </row>
    <row r="1991" spans="1:7" ht="15" customHeight="1" x14ac:dyDescent="0.25">
      <c r="A1991" s="28"/>
      <c r="B1991" s="28"/>
      <c r="C1991" s="28"/>
      <c r="D1991" s="28"/>
      <c r="E1991" s="78" t="s">
        <v>531</v>
      </c>
      <c r="F1991" s="78"/>
      <c r="G1991" s="51">
        <f>ROUND(G1989*(1+(29.84/100)),2)</f>
        <v>78.63</v>
      </c>
    </row>
    <row r="1992" spans="1:7" ht="15" customHeight="1" x14ac:dyDescent="0.25">
      <c r="A1992" s="28"/>
      <c r="B1992" s="28"/>
      <c r="C1992" s="28"/>
      <c r="D1992" s="28"/>
      <c r="E1992" s="78" t="s">
        <v>677</v>
      </c>
      <c r="F1992" s="78"/>
      <c r="G1992" s="51">
        <v>93.07</v>
      </c>
    </row>
    <row r="1993" spans="1:7" ht="9.9499999999999993" customHeight="1" x14ac:dyDescent="0.25">
      <c r="A1993" s="28"/>
      <c r="B1993" s="28"/>
      <c r="C1993" s="28"/>
      <c r="D1993" s="28"/>
      <c r="E1993" s="84"/>
      <c r="F1993" s="84"/>
      <c r="G1993" s="84"/>
    </row>
    <row r="1994" spans="1:7" ht="20.100000000000001" customHeight="1" x14ac:dyDescent="0.25">
      <c r="A1994" s="85" t="s">
        <v>1234</v>
      </c>
      <c r="B1994" s="85"/>
      <c r="C1994" s="85"/>
      <c r="D1994" s="85"/>
      <c r="E1994" s="85"/>
      <c r="F1994" s="85"/>
      <c r="G1994" s="85"/>
    </row>
    <row r="1995" spans="1:7" ht="15" customHeight="1" x14ac:dyDescent="0.25">
      <c r="A1995" s="82" t="s">
        <v>513</v>
      </c>
      <c r="B1995" s="82"/>
      <c r="C1995" s="47" t="s">
        <v>3</v>
      </c>
      <c r="D1995" s="47" t="s">
        <v>4</v>
      </c>
      <c r="E1995" s="47" t="s">
        <v>514</v>
      </c>
      <c r="F1995" s="47" t="s">
        <v>515</v>
      </c>
      <c r="G1995" s="48" t="s">
        <v>516</v>
      </c>
    </row>
    <row r="1996" spans="1:7" ht="15" customHeight="1" x14ac:dyDescent="0.25">
      <c r="A1996" s="42" t="s">
        <v>1235</v>
      </c>
      <c r="B1996" s="43" t="s">
        <v>1236</v>
      </c>
      <c r="C1996" s="42" t="s">
        <v>16</v>
      </c>
      <c r="D1996" s="42" t="s">
        <v>527</v>
      </c>
      <c r="E1996" s="44">
        <v>1</v>
      </c>
      <c r="F1996" s="45">
        <v>41.14</v>
      </c>
      <c r="G1996" s="49">
        <f>TRUNC(TRUNC(E1996,8)*F1996,2)</f>
        <v>41.14</v>
      </c>
    </row>
    <row r="1997" spans="1:7" ht="15" customHeight="1" x14ac:dyDescent="0.25">
      <c r="A1997" s="42" t="s">
        <v>579</v>
      </c>
      <c r="B1997" s="43" t="s">
        <v>580</v>
      </c>
      <c r="C1997" s="42" t="s">
        <v>16</v>
      </c>
      <c r="D1997" s="42" t="s">
        <v>252</v>
      </c>
      <c r="E1997" s="44">
        <v>0.01</v>
      </c>
      <c r="F1997" s="45">
        <v>13.9</v>
      </c>
      <c r="G1997" s="49">
        <f>TRUNC(TRUNC(E1997,8)*F1997,2)</f>
        <v>0.13</v>
      </c>
    </row>
    <row r="1998" spans="1:7" ht="21" customHeight="1" x14ac:dyDescent="0.25">
      <c r="A1998" s="42" t="s">
        <v>1237</v>
      </c>
      <c r="B1998" s="43" t="s">
        <v>1238</v>
      </c>
      <c r="C1998" s="42" t="s">
        <v>16</v>
      </c>
      <c r="D1998" s="42" t="s">
        <v>26</v>
      </c>
      <c r="E1998" s="44">
        <v>1</v>
      </c>
      <c r="F1998" s="45">
        <v>90.98</v>
      </c>
      <c r="G1998" s="49">
        <f>TRUNC(TRUNC(E1998,8)*F1998,2)</f>
        <v>90.98</v>
      </c>
    </row>
    <row r="1999" spans="1:7" ht="15" customHeight="1" x14ac:dyDescent="0.25">
      <c r="A1999" s="28"/>
      <c r="B1999" s="28"/>
      <c r="C1999" s="28"/>
      <c r="D1999" s="28"/>
      <c r="E1999" s="83" t="s">
        <v>528</v>
      </c>
      <c r="F1999" s="83"/>
      <c r="G1999" s="50">
        <f>SUM(G1996:G1998)</f>
        <v>132.25</v>
      </c>
    </row>
    <row r="2000" spans="1:7" ht="15" customHeight="1" x14ac:dyDescent="0.25">
      <c r="A2000" s="82" t="s">
        <v>534</v>
      </c>
      <c r="B2000" s="82"/>
      <c r="C2000" s="47" t="s">
        <v>3</v>
      </c>
      <c r="D2000" s="47" t="s">
        <v>4</v>
      </c>
      <c r="E2000" s="47" t="s">
        <v>514</v>
      </c>
      <c r="F2000" s="47" t="s">
        <v>515</v>
      </c>
      <c r="G2000" s="48" t="s">
        <v>516</v>
      </c>
    </row>
    <row r="2001" spans="1:7" ht="15" customHeight="1" x14ac:dyDescent="0.25">
      <c r="A2001" s="42" t="s">
        <v>554</v>
      </c>
      <c r="B2001" s="43" t="s">
        <v>555</v>
      </c>
      <c r="C2001" s="42" t="s">
        <v>16</v>
      </c>
      <c r="D2001" s="42" t="s">
        <v>553</v>
      </c>
      <c r="E2001" s="44">
        <v>0.13</v>
      </c>
      <c r="F2001" s="45">
        <v>22.86</v>
      </c>
      <c r="G2001" s="49">
        <f>TRUNC(TRUNC(E2001,8)*F2001,2)</f>
        <v>2.97</v>
      </c>
    </row>
    <row r="2002" spans="1:7" ht="15" customHeight="1" x14ac:dyDescent="0.25">
      <c r="A2002" s="42" t="s">
        <v>1239</v>
      </c>
      <c r="B2002" s="43" t="s">
        <v>1240</v>
      </c>
      <c r="C2002" s="42" t="s">
        <v>16</v>
      </c>
      <c r="D2002" s="42" t="s">
        <v>553</v>
      </c>
      <c r="E2002" s="44">
        <v>0.13</v>
      </c>
      <c r="F2002" s="45">
        <v>27.56</v>
      </c>
      <c r="G2002" s="49">
        <f>TRUNC(TRUNC(E2002,8)*F2002,2)</f>
        <v>3.58</v>
      </c>
    </row>
    <row r="2003" spans="1:7" ht="18" customHeight="1" x14ac:dyDescent="0.25">
      <c r="A2003" s="28"/>
      <c r="B2003" s="28"/>
      <c r="C2003" s="28"/>
      <c r="D2003" s="28"/>
      <c r="E2003" s="83" t="s">
        <v>541</v>
      </c>
      <c r="F2003" s="83"/>
      <c r="G2003" s="50">
        <f>SUM(G2001:G2002)</f>
        <v>6.5500000000000007</v>
      </c>
    </row>
    <row r="2004" spans="1:7" ht="15" customHeight="1" x14ac:dyDescent="0.25">
      <c r="A2004" s="28"/>
      <c r="B2004" s="28"/>
      <c r="C2004" s="28"/>
      <c r="D2004" s="28"/>
      <c r="E2004" s="78" t="s">
        <v>529</v>
      </c>
      <c r="F2004" s="78"/>
      <c r="G2004" s="51">
        <f>ROUND(SUM(G1999,G2003),2)</f>
        <v>138.80000000000001</v>
      </c>
    </row>
    <row r="2005" spans="1:7" ht="15" customHeight="1" x14ac:dyDescent="0.25">
      <c r="A2005" s="28"/>
      <c r="B2005" s="28"/>
      <c r="C2005" s="28"/>
      <c r="D2005" s="28"/>
      <c r="E2005" s="78" t="s">
        <v>530</v>
      </c>
      <c r="F2005" s="78"/>
      <c r="G2005" s="51">
        <f>ROUND(SUM(G1999,G2003),2)</f>
        <v>138.80000000000001</v>
      </c>
    </row>
    <row r="2006" spans="1:7" ht="15" customHeight="1" x14ac:dyDescent="0.25">
      <c r="A2006" s="28"/>
      <c r="B2006" s="28"/>
      <c r="C2006" s="28"/>
      <c r="D2006" s="28"/>
      <c r="E2006" s="78" t="s">
        <v>531</v>
      </c>
      <c r="F2006" s="78"/>
      <c r="G2006" s="51">
        <f>ROUND(G2004*(1+(29.84/100)),2)</f>
        <v>180.22</v>
      </c>
    </row>
    <row r="2007" spans="1:7" ht="15" customHeight="1" x14ac:dyDescent="0.25">
      <c r="A2007" s="28"/>
      <c r="B2007" s="28"/>
      <c r="C2007" s="28"/>
      <c r="D2007" s="28"/>
      <c r="E2007" s="78" t="s">
        <v>556</v>
      </c>
      <c r="F2007" s="78"/>
      <c r="G2007" s="51">
        <v>825.27</v>
      </c>
    </row>
    <row r="2008" spans="1:7" ht="9.9499999999999993" customHeight="1" x14ac:dyDescent="0.25">
      <c r="A2008" s="28"/>
      <c r="B2008" s="28"/>
      <c r="C2008" s="28"/>
      <c r="D2008" s="28"/>
      <c r="E2008" s="84"/>
      <c r="F2008" s="84"/>
      <c r="G2008" s="84"/>
    </row>
    <row r="2009" spans="1:7" ht="20.100000000000001" customHeight="1" x14ac:dyDescent="0.25">
      <c r="A2009" s="85" t="s">
        <v>1241</v>
      </c>
      <c r="B2009" s="85"/>
      <c r="C2009" s="85"/>
      <c r="D2009" s="85"/>
      <c r="E2009" s="85"/>
      <c r="F2009" s="85"/>
      <c r="G2009" s="85"/>
    </row>
    <row r="2010" spans="1:7" ht="15" customHeight="1" x14ac:dyDescent="0.25">
      <c r="A2010" s="82" t="s">
        <v>513</v>
      </c>
      <c r="B2010" s="82"/>
      <c r="C2010" s="47" t="s">
        <v>3</v>
      </c>
      <c r="D2010" s="47" t="s">
        <v>4</v>
      </c>
      <c r="E2010" s="47" t="s">
        <v>514</v>
      </c>
      <c r="F2010" s="47" t="s">
        <v>515</v>
      </c>
      <c r="G2010" s="48" t="s">
        <v>516</v>
      </c>
    </row>
    <row r="2011" spans="1:7" ht="15" customHeight="1" x14ac:dyDescent="0.25">
      <c r="A2011" s="42" t="s">
        <v>1242</v>
      </c>
      <c r="B2011" s="43" t="s">
        <v>1243</v>
      </c>
      <c r="C2011" s="42" t="s">
        <v>16</v>
      </c>
      <c r="D2011" s="42" t="s">
        <v>138</v>
      </c>
      <c r="E2011" s="44">
        <v>1</v>
      </c>
      <c r="F2011" s="45">
        <v>32.19</v>
      </c>
      <c r="G2011" s="49">
        <f>TRUNC(TRUNC(E2011,8)*F2011,2)</f>
        <v>32.19</v>
      </c>
    </row>
    <row r="2012" spans="1:7" ht="15" customHeight="1" x14ac:dyDescent="0.25">
      <c r="A2012" s="28"/>
      <c r="B2012" s="28"/>
      <c r="C2012" s="28"/>
      <c r="D2012" s="28"/>
      <c r="E2012" s="83" t="s">
        <v>528</v>
      </c>
      <c r="F2012" s="83"/>
      <c r="G2012" s="50">
        <f>SUM(G2011:G2011)</f>
        <v>32.19</v>
      </c>
    </row>
    <row r="2013" spans="1:7" ht="15" customHeight="1" x14ac:dyDescent="0.25">
      <c r="A2013" s="82" t="s">
        <v>534</v>
      </c>
      <c r="B2013" s="82"/>
      <c r="C2013" s="47" t="s">
        <v>3</v>
      </c>
      <c r="D2013" s="47" t="s">
        <v>4</v>
      </c>
      <c r="E2013" s="47" t="s">
        <v>514</v>
      </c>
      <c r="F2013" s="47" t="s">
        <v>515</v>
      </c>
      <c r="G2013" s="48" t="s">
        <v>516</v>
      </c>
    </row>
    <row r="2014" spans="1:7" ht="21" customHeight="1" x14ac:dyDescent="0.25">
      <c r="A2014" s="42" t="s">
        <v>692</v>
      </c>
      <c r="B2014" s="43" t="s">
        <v>693</v>
      </c>
      <c r="C2014" s="42" t="s">
        <v>16</v>
      </c>
      <c r="D2014" s="42" t="s">
        <v>553</v>
      </c>
      <c r="E2014" s="44">
        <v>0.15687071</v>
      </c>
      <c r="F2014" s="45">
        <v>22.86</v>
      </c>
      <c r="G2014" s="49">
        <f>TRUNC(TRUNC(E2014,8)*F2014,2)</f>
        <v>3.58</v>
      </c>
    </row>
    <row r="2015" spans="1:7" ht="15" customHeight="1" x14ac:dyDescent="0.25">
      <c r="A2015" s="42" t="s">
        <v>635</v>
      </c>
      <c r="B2015" s="43" t="s">
        <v>636</v>
      </c>
      <c r="C2015" s="42" t="s">
        <v>16</v>
      </c>
      <c r="D2015" s="42" t="s">
        <v>553</v>
      </c>
      <c r="E2015" s="44">
        <v>0.15730815000000001</v>
      </c>
      <c r="F2015" s="45">
        <v>27.96</v>
      </c>
      <c r="G2015" s="49">
        <f>TRUNC(TRUNC(E2015,8)*F2015,2)</f>
        <v>4.3899999999999997</v>
      </c>
    </row>
    <row r="2016" spans="1:7" ht="18" customHeight="1" x14ac:dyDescent="0.25">
      <c r="A2016" s="28"/>
      <c r="B2016" s="28"/>
      <c r="C2016" s="28"/>
      <c r="D2016" s="28"/>
      <c r="E2016" s="83" t="s">
        <v>541</v>
      </c>
      <c r="F2016" s="83"/>
      <c r="G2016" s="50">
        <f>SUM(G2014:G2015)</f>
        <v>7.97</v>
      </c>
    </row>
    <row r="2017" spans="1:7" ht="15" customHeight="1" x14ac:dyDescent="0.25">
      <c r="A2017" s="28"/>
      <c r="B2017" s="28"/>
      <c r="C2017" s="28"/>
      <c r="D2017" s="28"/>
      <c r="E2017" s="78" t="s">
        <v>529</v>
      </c>
      <c r="F2017" s="78"/>
      <c r="G2017" s="51">
        <f>ROUND(SUM(G2012,G2016),2)</f>
        <v>40.159999999999997</v>
      </c>
    </row>
    <row r="2018" spans="1:7" ht="15" customHeight="1" x14ac:dyDescent="0.25">
      <c r="A2018" s="28"/>
      <c r="B2018" s="28"/>
      <c r="C2018" s="28"/>
      <c r="D2018" s="28"/>
      <c r="E2018" s="78" t="s">
        <v>530</v>
      </c>
      <c r="F2018" s="78"/>
      <c r="G2018" s="51">
        <f>ROUND(SUM(G2012,G2016),2)</f>
        <v>40.159999999999997</v>
      </c>
    </row>
    <row r="2019" spans="1:7" ht="15" customHeight="1" x14ac:dyDescent="0.25">
      <c r="A2019" s="28"/>
      <c r="B2019" s="28"/>
      <c r="C2019" s="28"/>
      <c r="D2019" s="28"/>
      <c r="E2019" s="78" t="s">
        <v>531</v>
      </c>
      <c r="F2019" s="78"/>
      <c r="G2019" s="51">
        <f>ROUND(G2017*(1+(29.84/100)),2)</f>
        <v>52.14</v>
      </c>
    </row>
    <row r="2020" spans="1:7" ht="15" customHeight="1" x14ac:dyDescent="0.25">
      <c r="A2020" s="28"/>
      <c r="B2020" s="28"/>
      <c r="C2020" s="28"/>
      <c r="D2020" s="28"/>
      <c r="E2020" s="78" t="s">
        <v>729</v>
      </c>
      <c r="F2020" s="78"/>
      <c r="G2020" s="51">
        <v>12</v>
      </c>
    </row>
    <row r="2021" spans="1:7" ht="9.9499999999999993" customHeight="1" x14ac:dyDescent="0.25">
      <c r="A2021" s="28"/>
      <c r="B2021" s="28"/>
      <c r="C2021" s="28"/>
      <c r="D2021" s="28"/>
      <c r="E2021" s="84"/>
      <c r="F2021" s="84"/>
      <c r="G2021" s="84"/>
    </row>
    <row r="2022" spans="1:7" ht="20.100000000000001" customHeight="1" x14ac:dyDescent="0.25">
      <c r="A2022" s="85" t="s">
        <v>1244</v>
      </c>
      <c r="B2022" s="85"/>
      <c r="C2022" s="85"/>
      <c r="D2022" s="85"/>
      <c r="E2022" s="85"/>
      <c r="F2022" s="85"/>
      <c r="G2022" s="85"/>
    </row>
    <row r="2023" spans="1:7" ht="15" customHeight="1" x14ac:dyDescent="0.25">
      <c r="A2023" s="82" t="s">
        <v>513</v>
      </c>
      <c r="B2023" s="82"/>
      <c r="C2023" s="47" t="s">
        <v>3</v>
      </c>
      <c r="D2023" s="47" t="s">
        <v>4</v>
      </c>
      <c r="E2023" s="47" t="s">
        <v>514</v>
      </c>
      <c r="F2023" s="47" t="s">
        <v>515</v>
      </c>
      <c r="G2023" s="48" t="s">
        <v>516</v>
      </c>
    </row>
    <row r="2024" spans="1:7" ht="15" customHeight="1" x14ac:dyDescent="0.25">
      <c r="A2024" s="42" t="s">
        <v>1242</v>
      </c>
      <c r="B2024" s="43" t="s">
        <v>1243</v>
      </c>
      <c r="C2024" s="42" t="s">
        <v>16</v>
      </c>
      <c r="D2024" s="42" t="s">
        <v>138</v>
      </c>
      <c r="E2024" s="44">
        <v>1</v>
      </c>
      <c r="F2024" s="45">
        <v>32.19</v>
      </c>
      <c r="G2024" s="49">
        <f>TRUNC(TRUNC(E2024,8)*F2024,2)</f>
        <v>32.19</v>
      </c>
    </row>
    <row r="2025" spans="1:7" ht="15" customHeight="1" x14ac:dyDescent="0.25">
      <c r="A2025" s="28"/>
      <c r="B2025" s="28"/>
      <c r="C2025" s="28"/>
      <c r="D2025" s="28"/>
      <c r="E2025" s="83" t="s">
        <v>528</v>
      </c>
      <c r="F2025" s="83"/>
      <c r="G2025" s="50">
        <f>SUM(G2024:G2024)</f>
        <v>32.19</v>
      </c>
    </row>
    <row r="2026" spans="1:7" ht="15" customHeight="1" x14ac:dyDescent="0.25">
      <c r="A2026" s="82" t="s">
        <v>534</v>
      </c>
      <c r="B2026" s="82"/>
      <c r="C2026" s="47" t="s">
        <v>3</v>
      </c>
      <c r="D2026" s="47" t="s">
        <v>4</v>
      </c>
      <c r="E2026" s="47" t="s">
        <v>514</v>
      </c>
      <c r="F2026" s="47" t="s">
        <v>515</v>
      </c>
      <c r="G2026" s="48" t="s">
        <v>516</v>
      </c>
    </row>
    <row r="2027" spans="1:7" ht="21" customHeight="1" x14ac:dyDescent="0.25">
      <c r="A2027" s="42" t="s">
        <v>692</v>
      </c>
      <c r="B2027" s="43" t="s">
        <v>693</v>
      </c>
      <c r="C2027" s="42" t="s">
        <v>16</v>
      </c>
      <c r="D2027" s="42" t="s">
        <v>553</v>
      </c>
      <c r="E2027" s="44">
        <v>0.15727245000000001</v>
      </c>
      <c r="F2027" s="45">
        <v>22.86</v>
      </c>
      <c r="G2027" s="49">
        <f>TRUNC(TRUNC(E2027,8)*F2027,2)</f>
        <v>3.59</v>
      </c>
    </row>
    <row r="2028" spans="1:7" ht="15" customHeight="1" x14ac:dyDescent="0.25">
      <c r="A2028" s="42" t="s">
        <v>635</v>
      </c>
      <c r="B2028" s="43" t="s">
        <v>636</v>
      </c>
      <c r="C2028" s="42" t="s">
        <v>16</v>
      </c>
      <c r="D2028" s="42" t="s">
        <v>553</v>
      </c>
      <c r="E2028" s="44">
        <v>0.15667543</v>
      </c>
      <c r="F2028" s="45">
        <v>27.96</v>
      </c>
      <c r="G2028" s="49">
        <f>TRUNC(TRUNC(E2028,8)*F2028,2)</f>
        <v>4.38</v>
      </c>
    </row>
    <row r="2029" spans="1:7" ht="18" customHeight="1" x14ac:dyDescent="0.25">
      <c r="A2029" s="28"/>
      <c r="B2029" s="28"/>
      <c r="C2029" s="28"/>
      <c r="D2029" s="28"/>
      <c r="E2029" s="83" t="s">
        <v>541</v>
      </c>
      <c r="F2029" s="83"/>
      <c r="G2029" s="50">
        <f>SUM(G2027:G2028)</f>
        <v>7.97</v>
      </c>
    </row>
    <row r="2030" spans="1:7" ht="15" customHeight="1" x14ac:dyDescent="0.25">
      <c r="A2030" s="28"/>
      <c r="B2030" s="28"/>
      <c r="C2030" s="28"/>
      <c r="D2030" s="28"/>
      <c r="E2030" s="78" t="s">
        <v>529</v>
      </c>
      <c r="F2030" s="78"/>
      <c r="G2030" s="51">
        <f>ROUND(SUM(G2025,G2029),2)</f>
        <v>40.159999999999997</v>
      </c>
    </row>
    <row r="2031" spans="1:7" ht="15" customHeight="1" x14ac:dyDescent="0.25">
      <c r="A2031" s="28"/>
      <c r="B2031" s="28"/>
      <c r="C2031" s="28"/>
      <c r="D2031" s="28"/>
      <c r="E2031" s="78" t="s">
        <v>530</v>
      </c>
      <c r="F2031" s="78"/>
      <c r="G2031" s="51">
        <f>ROUND(SUM(G2025,G2029),2)</f>
        <v>40.159999999999997</v>
      </c>
    </row>
    <row r="2032" spans="1:7" ht="15" customHeight="1" x14ac:dyDescent="0.25">
      <c r="A2032" s="28"/>
      <c r="B2032" s="28"/>
      <c r="C2032" s="28"/>
      <c r="D2032" s="28"/>
      <c r="E2032" s="78" t="s">
        <v>531</v>
      </c>
      <c r="F2032" s="78"/>
      <c r="G2032" s="51">
        <f>ROUND(G2030*(1+(29.84/100)),2)</f>
        <v>52.14</v>
      </c>
    </row>
    <row r="2033" spans="1:7" ht="15" customHeight="1" x14ac:dyDescent="0.25">
      <c r="A2033" s="28"/>
      <c r="B2033" s="28"/>
      <c r="C2033" s="28"/>
      <c r="D2033" s="28"/>
      <c r="E2033" s="78" t="s">
        <v>729</v>
      </c>
      <c r="F2033" s="78"/>
      <c r="G2033" s="51">
        <v>4</v>
      </c>
    </row>
    <row r="2034" spans="1:7" ht="9.9499999999999993" customHeight="1" x14ac:dyDescent="0.25">
      <c r="A2034" s="28"/>
      <c r="B2034" s="28"/>
      <c r="C2034" s="28"/>
      <c r="D2034" s="28"/>
      <c r="E2034" s="84"/>
      <c r="F2034" s="84"/>
      <c r="G2034" s="84"/>
    </row>
    <row r="2035" spans="1:7" ht="20.100000000000001" customHeight="1" x14ac:dyDescent="0.25">
      <c r="A2035" s="85" t="s">
        <v>1245</v>
      </c>
      <c r="B2035" s="85"/>
      <c r="C2035" s="85"/>
      <c r="D2035" s="85"/>
      <c r="E2035" s="85"/>
      <c r="F2035" s="85"/>
      <c r="G2035" s="85"/>
    </row>
    <row r="2036" spans="1:7" ht="15" customHeight="1" x14ac:dyDescent="0.25">
      <c r="A2036" s="82" t="s">
        <v>513</v>
      </c>
      <c r="B2036" s="82"/>
      <c r="C2036" s="47" t="s">
        <v>3</v>
      </c>
      <c r="D2036" s="47" t="s">
        <v>4</v>
      </c>
      <c r="E2036" s="47" t="s">
        <v>514</v>
      </c>
      <c r="F2036" s="47" t="s">
        <v>515</v>
      </c>
      <c r="G2036" s="48" t="s">
        <v>516</v>
      </c>
    </row>
    <row r="2037" spans="1:7" ht="15" customHeight="1" x14ac:dyDescent="0.25">
      <c r="A2037" s="42" t="s">
        <v>1246</v>
      </c>
      <c r="B2037" s="43" t="s">
        <v>1247</v>
      </c>
      <c r="C2037" s="42" t="s">
        <v>16</v>
      </c>
      <c r="D2037" s="42" t="s">
        <v>138</v>
      </c>
      <c r="E2037" s="44">
        <v>2</v>
      </c>
      <c r="F2037" s="45">
        <v>1.1399999999999999</v>
      </c>
      <c r="G2037" s="49">
        <f>TRUNC(TRUNC(E2037,8)*F2037,2)</f>
        <v>2.2799999999999998</v>
      </c>
    </row>
    <row r="2038" spans="1:7" ht="15" customHeight="1" x14ac:dyDescent="0.25">
      <c r="A2038" s="42" t="s">
        <v>1248</v>
      </c>
      <c r="B2038" s="43" t="s">
        <v>1249</v>
      </c>
      <c r="C2038" s="42" t="s">
        <v>16</v>
      </c>
      <c r="D2038" s="42" t="s">
        <v>138</v>
      </c>
      <c r="E2038" s="44">
        <v>1</v>
      </c>
      <c r="F2038" s="45">
        <v>156.80000000000001</v>
      </c>
      <c r="G2038" s="49">
        <f>TRUNC(TRUNC(E2038,8)*F2038,2)</f>
        <v>156.80000000000001</v>
      </c>
    </row>
    <row r="2039" spans="1:7" ht="15" customHeight="1" x14ac:dyDescent="0.25">
      <c r="A2039" s="28"/>
      <c r="B2039" s="28"/>
      <c r="C2039" s="28"/>
      <c r="D2039" s="28"/>
      <c r="E2039" s="83" t="s">
        <v>528</v>
      </c>
      <c r="F2039" s="83"/>
      <c r="G2039" s="50">
        <f>SUM(G2037:G2038)</f>
        <v>159.08000000000001</v>
      </c>
    </row>
    <row r="2040" spans="1:7" ht="15" customHeight="1" x14ac:dyDescent="0.25">
      <c r="A2040" s="82" t="s">
        <v>534</v>
      </c>
      <c r="B2040" s="82"/>
      <c r="C2040" s="47" t="s">
        <v>3</v>
      </c>
      <c r="D2040" s="47" t="s">
        <v>4</v>
      </c>
      <c r="E2040" s="47" t="s">
        <v>514</v>
      </c>
      <c r="F2040" s="47" t="s">
        <v>515</v>
      </c>
      <c r="G2040" s="48" t="s">
        <v>516</v>
      </c>
    </row>
    <row r="2041" spans="1:7" ht="21" customHeight="1" x14ac:dyDescent="0.25">
      <c r="A2041" s="42" t="s">
        <v>692</v>
      </c>
      <c r="B2041" s="43" t="s">
        <v>693</v>
      </c>
      <c r="C2041" s="42" t="s">
        <v>16</v>
      </c>
      <c r="D2041" s="42" t="s">
        <v>553</v>
      </c>
      <c r="E2041" s="44">
        <v>0.31310830000000001</v>
      </c>
      <c r="F2041" s="45">
        <v>22.86</v>
      </c>
      <c r="G2041" s="49">
        <f>TRUNC(TRUNC(E2041,8)*F2041,2)</f>
        <v>7.15</v>
      </c>
    </row>
    <row r="2042" spans="1:7" ht="15" customHeight="1" x14ac:dyDescent="0.25">
      <c r="A2042" s="42" t="s">
        <v>635</v>
      </c>
      <c r="B2042" s="43" t="s">
        <v>636</v>
      </c>
      <c r="C2042" s="42" t="s">
        <v>16</v>
      </c>
      <c r="D2042" s="42" t="s">
        <v>553</v>
      </c>
      <c r="E2042" s="44">
        <v>0.3138649</v>
      </c>
      <c r="F2042" s="45">
        <v>27.96</v>
      </c>
      <c r="G2042" s="49">
        <f>TRUNC(TRUNC(E2042,8)*F2042,2)</f>
        <v>8.77</v>
      </c>
    </row>
    <row r="2043" spans="1:7" ht="18" customHeight="1" x14ac:dyDescent="0.25">
      <c r="A2043" s="28"/>
      <c r="B2043" s="28"/>
      <c r="C2043" s="28"/>
      <c r="D2043" s="28"/>
      <c r="E2043" s="83" t="s">
        <v>541</v>
      </c>
      <c r="F2043" s="83"/>
      <c r="G2043" s="50">
        <f>SUM(G2041:G2042)</f>
        <v>15.92</v>
      </c>
    </row>
    <row r="2044" spans="1:7" ht="15" customHeight="1" x14ac:dyDescent="0.25">
      <c r="A2044" s="28"/>
      <c r="B2044" s="28"/>
      <c r="C2044" s="28"/>
      <c r="D2044" s="28"/>
      <c r="E2044" s="78" t="s">
        <v>529</v>
      </c>
      <c r="F2044" s="78"/>
      <c r="G2044" s="51">
        <f>ROUND(SUM(G2039,G2043),2)</f>
        <v>175</v>
      </c>
    </row>
    <row r="2045" spans="1:7" ht="15" customHeight="1" x14ac:dyDescent="0.25">
      <c r="A2045" s="28"/>
      <c r="B2045" s="28"/>
      <c r="C2045" s="28"/>
      <c r="D2045" s="28"/>
      <c r="E2045" s="78" t="s">
        <v>530</v>
      </c>
      <c r="F2045" s="78"/>
      <c r="G2045" s="51">
        <f>ROUND(SUM(G2039,G2043),2)</f>
        <v>175</v>
      </c>
    </row>
    <row r="2046" spans="1:7" ht="15" customHeight="1" x14ac:dyDescent="0.25">
      <c r="A2046" s="28"/>
      <c r="B2046" s="28"/>
      <c r="C2046" s="28"/>
      <c r="D2046" s="28"/>
      <c r="E2046" s="78" t="s">
        <v>531</v>
      </c>
      <c r="F2046" s="78"/>
      <c r="G2046" s="51">
        <f>ROUND(G2044*(1+(29.84/100)),2)</f>
        <v>227.22</v>
      </c>
    </row>
    <row r="2047" spans="1:7" ht="15" customHeight="1" x14ac:dyDescent="0.25">
      <c r="A2047" s="28"/>
      <c r="B2047" s="28"/>
      <c r="C2047" s="28"/>
      <c r="D2047" s="28"/>
      <c r="E2047" s="78" t="s">
        <v>729</v>
      </c>
      <c r="F2047" s="78"/>
      <c r="G2047" s="51">
        <v>4</v>
      </c>
    </row>
    <row r="2048" spans="1:7" ht="9.9499999999999993" customHeight="1" x14ac:dyDescent="0.25">
      <c r="A2048" s="28"/>
      <c r="B2048" s="28"/>
      <c r="C2048" s="28"/>
      <c r="D2048" s="28"/>
      <c r="E2048" s="84"/>
      <c r="F2048" s="84"/>
      <c r="G2048" s="84"/>
    </row>
    <row r="2049" spans="1:7" ht="20.100000000000001" customHeight="1" x14ac:dyDescent="0.25">
      <c r="A2049" s="85" t="s">
        <v>1250</v>
      </c>
      <c r="B2049" s="85"/>
      <c r="C2049" s="85"/>
      <c r="D2049" s="85"/>
      <c r="E2049" s="85"/>
      <c r="F2049" s="85"/>
      <c r="G2049" s="85"/>
    </row>
    <row r="2050" spans="1:7" ht="15" customHeight="1" x14ac:dyDescent="0.25">
      <c r="A2050" s="82" t="s">
        <v>590</v>
      </c>
      <c r="B2050" s="82"/>
      <c r="C2050" s="47" t="s">
        <v>3</v>
      </c>
      <c r="D2050" s="47" t="s">
        <v>4</v>
      </c>
      <c r="E2050" s="47" t="s">
        <v>514</v>
      </c>
      <c r="F2050" s="47" t="s">
        <v>515</v>
      </c>
      <c r="G2050" s="48" t="s">
        <v>516</v>
      </c>
    </row>
    <row r="2051" spans="1:7" ht="45.95" customHeight="1" x14ac:dyDescent="0.25">
      <c r="A2051" s="42" t="s">
        <v>1023</v>
      </c>
      <c r="B2051" s="43" t="s">
        <v>1024</v>
      </c>
      <c r="C2051" s="42" t="s">
        <v>39</v>
      </c>
      <c r="D2051" s="42" t="s">
        <v>593</v>
      </c>
      <c r="E2051" s="44">
        <v>4.61694475</v>
      </c>
      <c r="F2051" s="45">
        <v>57.86</v>
      </c>
      <c r="G2051" s="49">
        <f>ROUND(ROUND(E2051,8)*F2051,2)</f>
        <v>267.14</v>
      </c>
    </row>
    <row r="2052" spans="1:7" ht="45.95" customHeight="1" x14ac:dyDescent="0.25">
      <c r="A2052" s="42" t="s">
        <v>1025</v>
      </c>
      <c r="B2052" s="43" t="s">
        <v>1026</v>
      </c>
      <c r="C2052" s="42" t="s">
        <v>39</v>
      </c>
      <c r="D2052" s="42" t="s">
        <v>596</v>
      </c>
      <c r="E2052" s="44">
        <v>4.61694475</v>
      </c>
      <c r="F2052" s="45">
        <v>131.82</v>
      </c>
      <c r="G2052" s="49">
        <f>ROUND(ROUND(E2052,8)*F2052,2)</f>
        <v>608.61</v>
      </c>
    </row>
    <row r="2053" spans="1:7" ht="18" customHeight="1" x14ac:dyDescent="0.25">
      <c r="A2053" s="28"/>
      <c r="B2053" s="28"/>
      <c r="C2053" s="28"/>
      <c r="D2053" s="28"/>
      <c r="E2053" s="83" t="s">
        <v>597</v>
      </c>
      <c r="F2053" s="83"/>
      <c r="G2053" s="50">
        <f>SUM(G2051:G2052)</f>
        <v>875.75</v>
      </c>
    </row>
    <row r="2054" spans="1:7" ht="15" customHeight="1" x14ac:dyDescent="0.25">
      <c r="A2054" s="82" t="s">
        <v>534</v>
      </c>
      <c r="B2054" s="82"/>
      <c r="C2054" s="47" t="s">
        <v>3</v>
      </c>
      <c r="D2054" s="47" t="s">
        <v>4</v>
      </c>
      <c r="E2054" s="47" t="s">
        <v>514</v>
      </c>
      <c r="F2054" s="47" t="s">
        <v>515</v>
      </c>
      <c r="G2054" s="48" t="s">
        <v>516</v>
      </c>
    </row>
    <row r="2055" spans="1:7" ht="21" customHeight="1" x14ac:dyDescent="0.25">
      <c r="A2055" s="42" t="s">
        <v>1251</v>
      </c>
      <c r="B2055" s="43" t="s">
        <v>1252</v>
      </c>
      <c r="C2055" s="42" t="s">
        <v>39</v>
      </c>
      <c r="D2055" s="42" t="s">
        <v>537</v>
      </c>
      <c r="E2055" s="44">
        <v>2.7690587799999999</v>
      </c>
      <c r="F2055" s="45">
        <v>23.51</v>
      </c>
      <c r="G2055" s="49">
        <f>ROUND(ROUND(E2055,8)*F2055,2)</f>
        <v>65.099999999999994</v>
      </c>
    </row>
    <row r="2056" spans="1:7" ht="21" customHeight="1" x14ac:dyDescent="0.25">
      <c r="A2056" s="42" t="s">
        <v>607</v>
      </c>
      <c r="B2056" s="43" t="s">
        <v>608</v>
      </c>
      <c r="C2056" s="42" t="s">
        <v>39</v>
      </c>
      <c r="D2056" s="42" t="s">
        <v>537</v>
      </c>
      <c r="E2056" s="44">
        <v>4.61694475</v>
      </c>
      <c r="F2056" s="45">
        <v>23.33</v>
      </c>
      <c r="G2056" s="49">
        <f>ROUND(ROUND(E2056,8)*F2056,2)</f>
        <v>107.71</v>
      </c>
    </row>
    <row r="2057" spans="1:7" ht="15" customHeight="1" x14ac:dyDescent="0.25">
      <c r="A2057" s="42" t="s">
        <v>1253</v>
      </c>
      <c r="B2057" s="43" t="s">
        <v>1254</v>
      </c>
      <c r="C2057" s="42" t="s">
        <v>39</v>
      </c>
      <c r="D2057" s="42" t="s">
        <v>537</v>
      </c>
      <c r="E2057" s="44">
        <v>2.7701668499999998</v>
      </c>
      <c r="F2057" s="45">
        <v>27.78</v>
      </c>
      <c r="G2057" s="49">
        <f>ROUND(ROUND(E2057,8)*F2057,2)</f>
        <v>76.959999999999994</v>
      </c>
    </row>
    <row r="2058" spans="1:7" ht="21" customHeight="1" x14ac:dyDescent="0.25">
      <c r="A2058" s="42" t="s">
        <v>1255</v>
      </c>
      <c r="B2058" s="43" t="s">
        <v>1256</v>
      </c>
      <c r="C2058" s="42" t="s">
        <v>39</v>
      </c>
      <c r="D2058" s="42" t="s">
        <v>537</v>
      </c>
      <c r="E2058" s="44">
        <v>4.61694475</v>
      </c>
      <c r="F2058" s="45">
        <v>27.84</v>
      </c>
      <c r="G2058" s="49">
        <f>ROUND(ROUND(E2058,8)*F2058,2)</f>
        <v>128.54</v>
      </c>
    </row>
    <row r="2059" spans="1:7" ht="21" customHeight="1" x14ac:dyDescent="0.25">
      <c r="A2059" s="42" t="s">
        <v>609</v>
      </c>
      <c r="B2059" s="43" t="s">
        <v>610</v>
      </c>
      <c r="C2059" s="42" t="s">
        <v>39</v>
      </c>
      <c r="D2059" s="42" t="s">
        <v>537</v>
      </c>
      <c r="E2059" s="44">
        <v>4.61694475</v>
      </c>
      <c r="F2059" s="45">
        <v>27.56</v>
      </c>
      <c r="G2059" s="49">
        <f>ROUND(ROUND(E2059,8)*F2059,2)</f>
        <v>127.24</v>
      </c>
    </row>
    <row r="2060" spans="1:7" ht="18" customHeight="1" x14ac:dyDescent="0.25">
      <c r="A2060" s="28"/>
      <c r="B2060" s="28"/>
      <c r="C2060" s="28"/>
      <c r="D2060" s="28"/>
      <c r="E2060" s="83" t="s">
        <v>541</v>
      </c>
      <c r="F2060" s="83"/>
      <c r="G2060" s="50">
        <f>SUM(G2055:G2059)</f>
        <v>505.54999999999995</v>
      </c>
    </row>
    <row r="2061" spans="1:7" ht="15" customHeight="1" x14ac:dyDescent="0.25">
      <c r="A2061" s="82" t="s">
        <v>611</v>
      </c>
      <c r="B2061" s="82"/>
      <c r="C2061" s="47" t="s">
        <v>3</v>
      </c>
      <c r="D2061" s="47" t="s">
        <v>4</v>
      </c>
      <c r="E2061" s="47" t="s">
        <v>514</v>
      </c>
      <c r="F2061" s="47" t="s">
        <v>515</v>
      </c>
      <c r="G2061" s="48" t="s">
        <v>516</v>
      </c>
    </row>
    <row r="2062" spans="1:7" ht="29.1" customHeight="1" x14ac:dyDescent="0.25">
      <c r="A2062" s="42" t="s">
        <v>1257</v>
      </c>
      <c r="B2062" s="43" t="s">
        <v>1258</v>
      </c>
      <c r="C2062" s="42" t="s">
        <v>39</v>
      </c>
      <c r="D2062" s="42" t="s">
        <v>602</v>
      </c>
      <c r="E2062" s="44">
        <v>41.551870639999997</v>
      </c>
      <c r="F2062" s="45">
        <v>15.82</v>
      </c>
      <c r="G2062" s="49">
        <f>ROUND(ROUND(E2062,8)*F2062,2)</f>
        <v>657.35</v>
      </c>
    </row>
    <row r="2063" spans="1:7" ht="29.1" customHeight="1" x14ac:dyDescent="0.25">
      <c r="A2063" s="42" t="s">
        <v>1259</v>
      </c>
      <c r="B2063" s="43" t="s">
        <v>1260</v>
      </c>
      <c r="C2063" s="42" t="s">
        <v>39</v>
      </c>
      <c r="D2063" s="42" t="s">
        <v>614</v>
      </c>
      <c r="E2063" s="44">
        <v>5.3852043600000004</v>
      </c>
      <c r="F2063" s="45">
        <v>680.17</v>
      </c>
      <c r="G2063" s="49">
        <f>ROUND(ROUND(E2063,8)*F2063,2)</f>
        <v>3662.85</v>
      </c>
    </row>
    <row r="2064" spans="1:7" ht="38.1" customHeight="1" x14ac:dyDescent="0.25">
      <c r="A2064" s="42" t="s">
        <v>1261</v>
      </c>
      <c r="B2064" s="43" t="s">
        <v>1262</v>
      </c>
      <c r="C2064" s="42" t="s">
        <v>39</v>
      </c>
      <c r="D2064" s="42" t="s">
        <v>40</v>
      </c>
      <c r="E2064" s="44">
        <v>31</v>
      </c>
      <c r="F2064" s="45">
        <v>35.56</v>
      </c>
      <c r="G2064" s="49">
        <f>ROUND(ROUND(E2064,8)*F2064,2)</f>
        <v>1102.3599999999999</v>
      </c>
    </row>
    <row r="2065" spans="1:7" ht="38.1" customHeight="1" x14ac:dyDescent="0.25">
      <c r="A2065" s="42" t="s">
        <v>1263</v>
      </c>
      <c r="B2065" s="43" t="s">
        <v>1264</v>
      </c>
      <c r="C2065" s="42" t="s">
        <v>39</v>
      </c>
      <c r="D2065" s="42" t="s">
        <v>40</v>
      </c>
      <c r="E2065" s="44">
        <v>8</v>
      </c>
      <c r="F2065" s="45">
        <v>297.04000000000002</v>
      </c>
      <c r="G2065" s="49">
        <f>ROUND(ROUND(E2065,8)*F2065,2)</f>
        <v>2376.3200000000002</v>
      </c>
    </row>
    <row r="2066" spans="1:7" ht="29.1" customHeight="1" x14ac:dyDescent="0.25">
      <c r="A2066" s="42" t="s">
        <v>1265</v>
      </c>
      <c r="B2066" s="43" t="s">
        <v>1266</v>
      </c>
      <c r="C2066" s="42" t="s">
        <v>39</v>
      </c>
      <c r="D2066" s="42" t="s">
        <v>40</v>
      </c>
      <c r="E2066" s="44">
        <v>31</v>
      </c>
      <c r="F2066" s="45">
        <v>61.27</v>
      </c>
      <c r="G2066" s="49">
        <f>ROUND(ROUND(E2066,8)*F2066,2)</f>
        <v>1899.37</v>
      </c>
    </row>
    <row r="2067" spans="1:7" ht="15" customHeight="1" x14ac:dyDescent="0.25">
      <c r="A2067" s="28"/>
      <c r="B2067" s="28"/>
      <c r="C2067" s="28"/>
      <c r="D2067" s="28"/>
      <c r="E2067" s="83" t="s">
        <v>615</v>
      </c>
      <c r="F2067" s="83"/>
      <c r="G2067" s="50">
        <f>SUM(G2062:G2066)</f>
        <v>9698.25</v>
      </c>
    </row>
    <row r="2068" spans="1:7" ht="15" customHeight="1" x14ac:dyDescent="0.25">
      <c r="A2068" s="28"/>
      <c r="B2068" s="28"/>
      <c r="C2068" s="28"/>
      <c r="D2068" s="28"/>
      <c r="E2068" s="78" t="s">
        <v>529</v>
      </c>
      <c r="F2068" s="78"/>
      <c r="G2068" s="51">
        <f>ROUND(SUM(G2053,G2060,G2067),2)</f>
        <v>11079.55</v>
      </c>
    </row>
    <row r="2069" spans="1:7" ht="15" customHeight="1" x14ac:dyDescent="0.25">
      <c r="A2069" s="28"/>
      <c r="B2069" s="28"/>
      <c r="C2069" s="28"/>
      <c r="D2069" s="28"/>
      <c r="E2069" s="78" t="s">
        <v>530</v>
      </c>
      <c r="F2069" s="78"/>
      <c r="G2069" s="51">
        <f>ROUND(SUM(G2053,G2060,G2067),2)</f>
        <v>11079.55</v>
      </c>
    </row>
    <row r="2070" spans="1:7" ht="15" customHeight="1" x14ac:dyDescent="0.25">
      <c r="A2070" s="28"/>
      <c r="B2070" s="28"/>
      <c r="C2070" s="28"/>
      <c r="D2070" s="28"/>
      <c r="E2070" s="78" t="s">
        <v>531</v>
      </c>
      <c r="F2070" s="78"/>
      <c r="G2070" s="51">
        <f>ROUND(G2068*(1+(29.84/100)),2)</f>
        <v>14385.69</v>
      </c>
    </row>
    <row r="2071" spans="1:7" ht="15" customHeight="1" x14ac:dyDescent="0.25">
      <c r="A2071" s="28"/>
      <c r="B2071" s="28"/>
      <c r="C2071" s="28"/>
      <c r="D2071" s="28"/>
      <c r="E2071" s="78" t="s">
        <v>729</v>
      </c>
      <c r="F2071" s="78"/>
      <c r="G2071" s="51">
        <v>1</v>
      </c>
    </row>
    <row r="2072" spans="1:7" ht="9.9499999999999993" customHeight="1" x14ac:dyDescent="0.25">
      <c r="A2072" s="28"/>
      <c r="B2072" s="28"/>
      <c r="C2072" s="28"/>
      <c r="D2072" s="28"/>
      <c r="E2072" s="84"/>
      <c r="F2072" s="84"/>
      <c r="G2072" s="84"/>
    </row>
    <row r="2073" spans="1:7" ht="20.100000000000001" customHeight="1" x14ac:dyDescent="0.25">
      <c r="A2073" s="85" t="s">
        <v>1267</v>
      </c>
      <c r="B2073" s="85"/>
      <c r="C2073" s="85"/>
      <c r="D2073" s="85"/>
      <c r="E2073" s="85"/>
      <c r="F2073" s="85"/>
      <c r="G2073" s="85"/>
    </row>
    <row r="2074" spans="1:7" ht="15" customHeight="1" x14ac:dyDescent="0.25">
      <c r="A2074" s="82" t="s">
        <v>534</v>
      </c>
      <c r="B2074" s="82"/>
      <c r="C2074" s="47" t="s">
        <v>3</v>
      </c>
      <c r="D2074" s="47" t="s">
        <v>4</v>
      </c>
      <c r="E2074" s="47" t="s">
        <v>514</v>
      </c>
      <c r="F2074" s="47" t="s">
        <v>515</v>
      </c>
      <c r="G2074" s="48" t="s">
        <v>516</v>
      </c>
    </row>
    <row r="2075" spans="1:7" ht="15" customHeight="1" x14ac:dyDescent="0.25">
      <c r="A2075" s="42" t="s">
        <v>554</v>
      </c>
      <c r="B2075" s="43" t="s">
        <v>555</v>
      </c>
      <c r="C2075" s="42" t="s">
        <v>16</v>
      </c>
      <c r="D2075" s="42" t="s">
        <v>553</v>
      </c>
      <c r="E2075" s="44">
        <v>0.32858999999999999</v>
      </c>
      <c r="F2075" s="45">
        <v>22.86</v>
      </c>
      <c r="G2075" s="49">
        <f>TRUNC(TRUNC(E2075,8)*F2075,2)</f>
        <v>7.51</v>
      </c>
    </row>
    <row r="2076" spans="1:7" ht="18" customHeight="1" x14ac:dyDescent="0.25">
      <c r="A2076" s="28"/>
      <c r="B2076" s="28"/>
      <c r="C2076" s="28"/>
      <c r="D2076" s="28"/>
      <c r="E2076" s="83" t="s">
        <v>541</v>
      </c>
      <c r="F2076" s="83"/>
      <c r="G2076" s="50">
        <f>SUM(G2075:G2075)</f>
        <v>7.51</v>
      </c>
    </row>
    <row r="2077" spans="1:7" ht="15" customHeight="1" x14ac:dyDescent="0.25">
      <c r="A2077" s="28"/>
      <c r="B2077" s="28"/>
      <c r="C2077" s="28"/>
      <c r="D2077" s="28"/>
      <c r="E2077" s="78" t="s">
        <v>529</v>
      </c>
      <c r="F2077" s="78"/>
      <c r="G2077" s="51">
        <f>ROUND(SUM(G2076),2)</f>
        <v>7.51</v>
      </c>
    </row>
    <row r="2078" spans="1:7" ht="15" customHeight="1" x14ac:dyDescent="0.25">
      <c r="A2078" s="28"/>
      <c r="B2078" s="28"/>
      <c r="C2078" s="28"/>
      <c r="D2078" s="28"/>
      <c r="E2078" s="78" t="s">
        <v>530</v>
      </c>
      <c r="F2078" s="78"/>
      <c r="G2078" s="51">
        <f>ROUND(SUM(G2076),2)</f>
        <v>7.51</v>
      </c>
    </row>
    <row r="2079" spans="1:7" ht="15" customHeight="1" x14ac:dyDescent="0.25">
      <c r="A2079" s="28"/>
      <c r="B2079" s="28"/>
      <c r="C2079" s="28"/>
      <c r="D2079" s="28"/>
      <c r="E2079" s="78" t="s">
        <v>531</v>
      </c>
      <c r="F2079" s="78"/>
      <c r="G2079" s="51">
        <f>ROUND(G2077*(1+(29.84/100)),2)</f>
        <v>9.75</v>
      </c>
    </row>
    <row r="2080" spans="1:7" ht="15" customHeight="1" x14ac:dyDescent="0.25">
      <c r="A2080" s="28"/>
      <c r="B2080" s="28"/>
      <c r="C2080" s="28"/>
      <c r="D2080" s="28"/>
      <c r="E2080" s="78" t="s">
        <v>556</v>
      </c>
      <c r="F2080" s="78"/>
      <c r="G2080" s="51">
        <v>825.27</v>
      </c>
    </row>
    <row r="2081" spans="1:7" ht="9.9499999999999993" customHeight="1" x14ac:dyDescent="0.25">
      <c r="A2081" s="28"/>
      <c r="B2081" s="28"/>
      <c r="C2081" s="28"/>
      <c r="D2081" s="28"/>
      <c r="E2081" s="84"/>
      <c r="F2081" s="84"/>
      <c r="G2081" s="84"/>
    </row>
    <row r="2082" spans="1:7" ht="20.100000000000001" customHeight="1" x14ac:dyDescent="0.25">
      <c r="A2082" s="85" t="s">
        <v>1268</v>
      </c>
      <c r="B2082" s="85"/>
      <c r="C2082" s="85"/>
      <c r="D2082" s="85"/>
      <c r="E2082" s="85"/>
      <c r="F2082" s="85"/>
      <c r="G2082" s="85"/>
    </row>
    <row r="2083" spans="1:7" ht="15" customHeight="1" x14ac:dyDescent="0.25">
      <c r="A2083" s="82" t="s">
        <v>513</v>
      </c>
      <c r="B2083" s="82"/>
      <c r="C2083" s="47" t="s">
        <v>3</v>
      </c>
      <c r="D2083" s="47" t="s">
        <v>4</v>
      </c>
      <c r="E2083" s="47" t="s">
        <v>514</v>
      </c>
      <c r="F2083" s="47" t="s">
        <v>515</v>
      </c>
      <c r="G2083" s="48" t="s">
        <v>516</v>
      </c>
    </row>
    <row r="2084" spans="1:7" ht="21" customHeight="1" x14ac:dyDescent="0.25">
      <c r="A2084" s="42" t="s">
        <v>1269</v>
      </c>
      <c r="B2084" s="43" t="s">
        <v>1270</v>
      </c>
      <c r="C2084" s="42" t="s">
        <v>16</v>
      </c>
      <c r="D2084" s="42" t="s">
        <v>138</v>
      </c>
      <c r="E2084" s="44">
        <v>1</v>
      </c>
      <c r="F2084" s="45">
        <v>1097.5999999999999</v>
      </c>
      <c r="G2084" s="49">
        <f>TRUNC(TRUNC(E2084,8)*F2084,2)</f>
        <v>1097.5999999999999</v>
      </c>
    </row>
    <row r="2085" spans="1:7" ht="15" customHeight="1" x14ac:dyDescent="0.25">
      <c r="A2085" s="28"/>
      <c r="B2085" s="28"/>
      <c r="C2085" s="28"/>
      <c r="D2085" s="28"/>
      <c r="E2085" s="83" t="s">
        <v>528</v>
      </c>
      <c r="F2085" s="83"/>
      <c r="G2085" s="50">
        <f>SUM(G2084:G2084)</f>
        <v>1097.5999999999999</v>
      </c>
    </row>
    <row r="2086" spans="1:7" ht="15" customHeight="1" x14ac:dyDescent="0.25">
      <c r="A2086" s="82" t="s">
        <v>534</v>
      </c>
      <c r="B2086" s="82"/>
      <c r="C2086" s="47" t="s">
        <v>3</v>
      </c>
      <c r="D2086" s="47" t="s">
        <v>4</v>
      </c>
      <c r="E2086" s="47" t="s">
        <v>514</v>
      </c>
      <c r="F2086" s="47" t="s">
        <v>515</v>
      </c>
      <c r="G2086" s="48" t="s">
        <v>516</v>
      </c>
    </row>
    <row r="2087" spans="1:7" ht="21" customHeight="1" x14ac:dyDescent="0.25">
      <c r="A2087" s="42" t="s">
        <v>692</v>
      </c>
      <c r="B2087" s="43" t="s">
        <v>693</v>
      </c>
      <c r="C2087" s="42" t="s">
        <v>16</v>
      </c>
      <c r="D2087" s="42" t="s">
        <v>553</v>
      </c>
      <c r="E2087" s="44">
        <v>0.35149999999999998</v>
      </c>
      <c r="F2087" s="45">
        <v>22.86</v>
      </c>
      <c r="G2087" s="49">
        <f>TRUNC(TRUNC(E2087,8)*F2087,2)</f>
        <v>8.0299999999999994</v>
      </c>
    </row>
    <row r="2088" spans="1:7" ht="15" customHeight="1" x14ac:dyDescent="0.25">
      <c r="A2088" s="42" t="s">
        <v>635</v>
      </c>
      <c r="B2088" s="43" t="s">
        <v>636</v>
      </c>
      <c r="C2088" s="42" t="s">
        <v>16</v>
      </c>
      <c r="D2088" s="42" t="s">
        <v>553</v>
      </c>
      <c r="E2088" s="44">
        <v>0.35199999999999998</v>
      </c>
      <c r="F2088" s="45">
        <v>27.96</v>
      </c>
      <c r="G2088" s="49">
        <f>TRUNC(TRUNC(E2088,8)*F2088,2)</f>
        <v>9.84</v>
      </c>
    </row>
    <row r="2089" spans="1:7" ht="18" customHeight="1" x14ac:dyDescent="0.25">
      <c r="A2089" s="28"/>
      <c r="B2089" s="28"/>
      <c r="C2089" s="28"/>
      <c r="D2089" s="28"/>
      <c r="E2089" s="83" t="s">
        <v>541</v>
      </c>
      <c r="F2089" s="83"/>
      <c r="G2089" s="50">
        <f>SUM(G2087:G2088)</f>
        <v>17.869999999999997</v>
      </c>
    </row>
    <row r="2090" spans="1:7" ht="15" customHeight="1" x14ac:dyDescent="0.25">
      <c r="A2090" s="28"/>
      <c r="B2090" s="28"/>
      <c r="C2090" s="28"/>
      <c r="D2090" s="28"/>
      <c r="E2090" s="78" t="s">
        <v>529</v>
      </c>
      <c r="F2090" s="78"/>
      <c r="G2090" s="51">
        <f>ROUND(SUM(G2085,G2089),2)</f>
        <v>1115.47</v>
      </c>
    </row>
    <row r="2091" spans="1:7" ht="15" customHeight="1" x14ac:dyDescent="0.25">
      <c r="A2091" s="28"/>
      <c r="B2091" s="28"/>
      <c r="C2091" s="28"/>
      <c r="D2091" s="28"/>
      <c r="E2091" s="78" t="s">
        <v>530</v>
      </c>
      <c r="F2091" s="78"/>
      <c r="G2091" s="51">
        <f>ROUND(SUM(G2085,G2089),2)</f>
        <v>1115.47</v>
      </c>
    </row>
    <row r="2092" spans="1:7" ht="15" customHeight="1" x14ac:dyDescent="0.25">
      <c r="A2092" s="28"/>
      <c r="B2092" s="28"/>
      <c r="C2092" s="28"/>
      <c r="D2092" s="28"/>
      <c r="E2092" s="78" t="s">
        <v>531</v>
      </c>
      <c r="F2092" s="78"/>
      <c r="G2092" s="51">
        <f>ROUND(G2090*(1+(29.84/100)),2)</f>
        <v>1448.33</v>
      </c>
    </row>
    <row r="2093" spans="1:7" ht="15" customHeight="1" x14ac:dyDescent="0.25">
      <c r="A2093" s="28"/>
      <c r="B2093" s="28"/>
      <c r="C2093" s="28"/>
      <c r="D2093" s="28"/>
      <c r="E2093" s="78" t="s">
        <v>729</v>
      </c>
      <c r="F2093" s="78"/>
      <c r="G2093" s="51">
        <v>1</v>
      </c>
    </row>
    <row r="2094" spans="1:7" ht="9.9499999999999993" customHeight="1" x14ac:dyDescent="0.25">
      <c r="A2094" s="28"/>
      <c r="B2094" s="28"/>
      <c r="C2094" s="28"/>
      <c r="D2094" s="28"/>
      <c r="E2094" s="84"/>
      <c r="F2094" s="84"/>
      <c r="G2094" s="84"/>
    </row>
    <row r="2095" spans="1:7" ht="20.100000000000001" customHeight="1" x14ac:dyDescent="0.25">
      <c r="A2095" s="85" t="s">
        <v>1271</v>
      </c>
      <c r="B2095" s="85"/>
      <c r="C2095" s="85"/>
      <c r="D2095" s="85"/>
      <c r="E2095" s="85"/>
      <c r="F2095" s="85"/>
      <c r="G2095" s="85"/>
    </row>
    <row r="2096" spans="1:7" ht="15" customHeight="1" x14ac:dyDescent="0.25">
      <c r="A2096" s="82" t="s">
        <v>513</v>
      </c>
      <c r="B2096" s="82"/>
      <c r="C2096" s="47" t="s">
        <v>3</v>
      </c>
      <c r="D2096" s="47" t="s">
        <v>4</v>
      </c>
      <c r="E2096" s="47" t="s">
        <v>514</v>
      </c>
      <c r="F2096" s="47" t="s">
        <v>515</v>
      </c>
      <c r="G2096" s="48" t="s">
        <v>516</v>
      </c>
    </row>
    <row r="2097" spans="1:7" ht="15" customHeight="1" x14ac:dyDescent="0.25">
      <c r="A2097" s="42" t="s">
        <v>1272</v>
      </c>
      <c r="B2097" s="43" t="s">
        <v>1273</v>
      </c>
      <c r="C2097" s="42" t="s">
        <v>197</v>
      </c>
      <c r="D2097" s="42" t="s">
        <v>614</v>
      </c>
      <c r="E2097" s="44">
        <v>7.0000000000000001E-3</v>
      </c>
      <c r="F2097" s="46">
        <v>93.75</v>
      </c>
      <c r="G2097" s="52">
        <f>ROUND(ROUND(E2097,8)*F2097,4)</f>
        <v>0.65629999999999999</v>
      </c>
    </row>
    <row r="2098" spans="1:7" ht="15" customHeight="1" x14ac:dyDescent="0.25">
      <c r="A2098" s="42" t="s">
        <v>1274</v>
      </c>
      <c r="B2098" s="43" t="s">
        <v>1275</v>
      </c>
      <c r="C2098" s="42" t="s">
        <v>197</v>
      </c>
      <c r="D2098" s="42" t="s">
        <v>40</v>
      </c>
      <c r="E2098" s="44">
        <v>0.96</v>
      </c>
      <c r="F2098" s="46">
        <v>336.88</v>
      </c>
      <c r="G2098" s="52">
        <f>ROUND(ROUND(E2098,8)*F2098,4)</f>
        <v>323.40480000000002</v>
      </c>
    </row>
    <row r="2099" spans="1:7" ht="15" customHeight="1" x14ac:dyDescent="0.25">
      <c r="A2099" s="42" t="s">
        <v>1276</v>
      </c>
      <c r="B2099" s="43" t="s">
        <v>1277</v>
      </c>
      <c r="C2099" s="42" t="s">
        <v>197</v>
      </c>
      <c r="D2099" s="42" t="s">
        <v>602</v>
      </c>
      <c r="E2099" s="44">
        <v>2.9</v>
      </c>
      <c r="F2099" s="46">
        <v>0.56000000000000005</v>
      </c>
      <c r="G2099" s="52">
        <f>ROUND(ROUND(E2099,8)*F2099,4)</f>
        <v>1.6240000000000001</v>
      </c>
    </row>
    <row r="2100" spans="1:7" ht="15" customHeight="1" x14ac:dyDescent="0.25">
      <c r="A2100" s="28"/>
      <c r="B2100" s="28"/>
      <c r="C2100" s="28"/>
      <c r="D2100" s="28"/>
      <c r="E2100" s="83" t="s">
        <v>528</v>
      </c>
      <c r="F2100" s="83"/>
      <c r="G2100" s="53">
        <f>SUM(G2097:G2099)</f>
        <v>325.68510000000003</v>
      </c>
    </row>
    <row r="2101" spans="1:7" ht="15" customHeight="1" x14ac:dyDescent="0.25">
      <c r="A2101" s="82" t="s">
        <v>742</v>
      </c>
      <c r="B2101" s="82"/>
      <c r="C2101" s="47" t="s">
        <v>3</v>
      </c>
      <c r="D2101" s="47" t="s">
        <v>4</v>
      </c>
      <c r="E2101" s="47" t="s">
        <v>514</v>
      </c>
      <c r="F2101" s="47" t="s">
        <v>515</v>
      </c>
      <c r="G2101" s="48" t="s">
        <v>516</v>
      </c>
    </row>
    <row r="2102" spans="1:7" ht="15" customHeight="1" x14ac:dyDescent="0.25">
      <c r="A2102" s="42" t="s">
        <v>1278</v>
      </c>
      <c r="B2102" s="43" t="s">
        <v>1279</v>
      </c>
      <c r="C2102" s="42" t="s">
        <v>197</v>
      </c>
      <c r="D2102" s="42" t="s">
        <v>537</v>
      </c>
      <c r="E2102" s="44">
        <v>0.94082803999999998</v>
      </c>
      <c r="F2102" s="46">
        <v>24.598400000000002</v>
      </c>
      <c r="G2102" s="52">
        <f>ROUND(ROUND(E2102,8)*F2102,4)</f>
        <v>23.142900000000001</v>
      </c>
    </row>
    <row r="2103" spans="1:7" ht="15" customHeight="1" x14ac:dyDescent="0.25">
      <c r="A2103" s="42" t="s">
        <v>816</v>
      </c>
      <c r="B2103" s="43" t="s">
        <v>817</v>
      </c>
      <c r="C2103" s="42" t="s">
        <v>197</v>
      </c>
      <c r="D2103" s="42" t="s">
        <v>537</v>
      </c>
      <c r="E2103" s="44">
        <v>1.56833494</v>
      </c>
      <c r="F2103" s="46">
        <v>18.745799999999999</v>
      </c>
      <c r="G2103" s="52">
        <f>ROUND(ROUND(E2103,8)*F2103,4)</f>
        <v>29.399699999999999</v>
      </c>
    </row>
    <row r="2104" spans="1:7" ht="15" customHeight="1" x14ac:dyDescent="0.25">
      <c r="A2104" s="28"/>
      <c r="B2104" s="28"/>
      <c r="C2104" s="28"/>
      <c r="D2104" s="28"/>
      <c r="E2104" s="83" t="s">
        <v>747</v>
      </c>
      <c r="F2104" s="83"/>
      <c r="G2104" s="53">
        <f>SUM(G2102:G2103)</f>
        <v>52.5426</v>
      </c>
    </row>
    <row r="2105" spans="1:7" ht="15" customHeight="1" x14ac:dyDescent="0.25">
      <c r="A2105" s="28"/>
      <c r="B2105" s="28"/>
      <c r="C2105" s="28"/>
      <c r="D2105" s="28"/>
      <c r="E2105" s="78" t="s">
        <v>529</v>
      </c>
      <c r="F2105" s="78"/>
      <c r="G2105" s="51">
        <f>ROUND(SUM(G2100,G2104),2)</f>
        <v>378.23</v>
      </c>
    </row>
    <row r="2106" spans="1:7" ht="15" customHeight="1" x14ac:dyDescent="0.25">
      <c r="A2106" s="28"/>
      <c r="B2106" s="28"/>
      <c r="C2106" s="28"/>
      <c r="D2106" s="28"/>
      <c r="E2106" s="78" t="s">
        <v>530</v>
      </c>
      <c r="F2106" s="78"/>
      <c r="G2106" s="51">
        <f>ROUND(SUM(G2100,G2104),2)</f>
        <v>378.23</v>
      </c>
    </row>
    <row r="2107" spans="1:7" ht="15" customHeight="1" x14ac:dyDescent="0.25">
      <c r="A2107" s="28"/>
      <c r="B2107" s="28"/>
      <c r="C2107" s="28"/>
      <c r="D2107" s="28"/>
      <c r="E2107" s="78" t="s">
        <v>531</v>
      </c>
      <c r="F2107" s="78"/>
      <c r="G2107" s="51">
        <f>ROUND(G2105*(1+(29.84/100)),2)</f>
        <v>491.09</v>
      </c>
    </row>
    <row r="2108" spans="1:7" ht="15" customHeight="1" x14ac:dyDescent="0.25">
      <c r="A2108" s="41"/>
      <c r="B2108" s="41"/>
      <c r="C2108" s="41"/>
      <c r="D2108" s="41"/>
      <c r="E2108" s="79" t="s">
        <v>616</v>
      </c>
      <c r="F2108" s="79"/>
      <c r="G2108" s="51">
        <v>9.24</v>
      </c>
    </row>
    <row r="2109" spans="1:7" x14ac:dyDescent="0.25">
      <c r="G2109" s="27"/>
    </row>
    <row r="2110" spans="1:7" x14ac:dyDescent="0.25">
      <c r="G2110" s="27"/>
    </row>
    <row r="2111" spans="1:7" s="25" customFormat="1" ht="15" customHeight="1" x14ac:dyDescent="0.2">
      <c r="A2111" s="73" t="s">
        <v>1382</v>
      </c>
      <c r="B2111" s="73"/>
      <c r="C2111" s="73"/>
      <c r="D2111" s="73" t="s">
        <v>1383</v>
      </c>
      <c r="E2111" s="73"/>
      <c r="F2111" s="73"/>
      <c r="G2111" s="73"/>
    </row>
    <row r="2112" spans="1:7" x14ac:dyDescent="0.25">
      <c r="G2112" s="27"/>
    </row>
    <row r="2113" spans="7:7" x14ac:dyDescent="0.25">
      <c r="G2113" s="27"/>
    </row>
    <row r="2114" spans="7:7" x14ac:dyDescent="0.25">
      <c r="G2114" s="27"/>
    </row>
    <row r="2115" spans="7:7" x14ac:dyDescent="0.25">
      <c r="G2115" s="27"/>
    </row>
    <row r="2116" spans="7:7" x14ac:dyDescent="0.25">
      <c r="G2116" s="27"/>
    </row>
    <row r="2117" spans="7:7" x14ac:dyDescent="0.25">
      <c r="G2117" s="27"/>
    </row>
    <row r="2118" spans="7:7" x14ac:dyDescent="0.25">
      <c r="G2118" s="27"/>
    </row>
  </sheetData>
  <mergeCells count="1431">
    <mergeCell ref="E32:F32"/>
    <mergeCell ref="E33:F33"/>
    <mergeCell ref="E34:G34"/>
    <mergeCell ref="A35:G35"/>
    <mergeCell ref="A36:B36"/>
    <mergeCell ref="A25:G25"/>
    <mergeCell ref="A26:B26"/>
    <mergeCell ref="E29:F29"/>
    <mergeCell ref="E30:F30"/>
    <mergeCell ref="E31:F31"/>
    <mergeCell ref="E20:F20"/>
    <mergeCell ref="E21:F21"/>
    <mergeCell ref="E22:F22"/>
    <mergeCell ref="E23:F23"/>
    <mergeCell ref="E24:G24"/>
    <mergeCell ref="A1:G1"/>
    <mergeCell ref="A12:G12"/>
    <mergeCell ref="A13:B13"/>
    <mergeCell ref="E19:F19"/>
    <mergeCell ref="E58:G58"/>
    <mergeCell ref="A59:G59"/>
    <mergeCell ref="A60:B60"/>
    <mergeCell ref="E66:F66"/>
    <mergeCell ref="A67:B67"/>
    <mergeCell ref="E53:F53"/>
    <mergeCell ref="E54:F54"/>
    <mergeCell ref="E55:F55"/>
    <mergeCell ref="E56:F56"/>
    <mergeCell ref="E57:F57"/>
    <mergeCell ref="E47:F47"/>
    <mergeCell ref="E48:F48"/>
    <mergeCell ref="E49:G49"/>
    <mergeCell ref="A50:G50"/>
    <mergeCell ref="A51:B51"/>
    <mergeCell ref="E40:F40"/>
    <mergeCell ref="A41:B41"/>
    <mergeCell ref="E44:F44"/>
    <mergeCell ref="E45:F45"/>
    <mergeCell ref="E46:F46"/>
    <mergeCell ref="E100:G100"/>
    <mergeCell ref="A101:G101"/>
    <mergeCell ref="A102:B102"/>
    <mergeCell ref="E105:F105"/>
    <mergeCell ref="A106:B106"/>
    <mergeCell ref="E95:F95"/>
    <mergeCell ref="E96:F96"/>
    <mergeCell ref="E97:F97"/>
    <mergeCell ref="E98:F98"/>
    <mergeCell ref="E99:F99"/>
    <mergeCell ref="E75:G75"/>
    <mergeCell ref="A76:G76"/>
    <mergeCell ref="A77:B77"/>
    <mergeCell ref="E91:F91"/>
    <mergeCell ref="A92:B92"/>
    <mergeCell ref="E70:F70"/>
    <mergeCell ref="E71:F71"/>
    <mergeCell ref="E72:F72"/>
    <mergeCell ref="E73:F73"/>
    <mergeCell ref="E74:F74"/>
    <mergeCell ref="E130:F130"/>
    <mergeCell ref="E131:F131"/>
    <mergeCell ref="E132:G132"/>
    <mergeCell ref="A133:G133"/>
    <mergeCell ref="A134:B134"/>
    <mergeCell ref="A124:G124"/>
    <mergeCell ref="A125:B125"/>
    <mergeCell ref="E127:F127"/>
    <mergeCell ref="E128:F128"/>
    <mergeCell ref="E129:F129"/>
    <mergeCell ref="E119:F119"/>
    <mergeCell ref="E120:F120"/>
    <mergeCell ref="E121:F121"/>
    <mergeCell ref="E122:F122"/>
    <mergeCell ref="E123:G123"/>
    <mergeCell ref="E111:F111"/>
    <mergeCell ref="A112:B112"/>
    <mergeCell ref="E115:F115"/>
    <mergeCell ref="A116:B116"/>
    <mergeCell ref="E118:F118"/>
    <mergeCell ref="E155:F155"/>
    <mergeCell ref="E156:F156"/>
    <mergeCell ref="E157:F157"/>
    <mergeCell ref="E158:F158"/>
    <mergeCell ref="E159:G159"/>
    <mergeCell ref="E148:F148"/>
    <mergeCell ref="A149:B149"/>
    <mergeCell ref="E151:F151"/>
    <mergeCell ref="A152:B152"/>
    <mergeCell ref="E154:F154"/>
    <mergeCell ref="E142:F142"/>
    <mergeCell ref="E143:F143"/>
    <mergeCell ref="E144:G144"/>
    <mergeCell ref="A145:G145"/>
    <mergeCell ref="A146:B146"/>
    <mergeCell ref="E136:F136"/>
    <mergeCell ref="A137:B137"/>
    <mergeCell ref="E139:F139"/>
    <mergeCell ref="E140:F140"/>
    <mergeCell ref="E141:F141"/>
    <mergeCell ref="E183:F183"/>
    <mergeCell ref="E184:F184"/>
    <mergeCell ref="E185:G185"/>
    <mergeCell ref="A186:G186"/>
    <mergeCell ref="A187:B187"/>
    <mergeCell ref="A175:G175"/>
    <mergeCell ref="A176:B176"/>
    <mergeCell ref="E180:F180"/>
    <mergeCell ref="E181:F181"/>
    <mergeCell ref="E182:F182"/>
    <mergeCell ref="E170:F170"/>
    <mergeCell ref="E171:F171"/>
    <mergeCell ref="E172:F172"/>
    <mergeCell ref="E173:F173"/>
    <mergeCell ref="E174:G174"/>
    <mergeCell ref="A160:G160"/>
    <mergeCell ref="A161:B161"/>
    <mergeCell ref="E165:F165"/>
    <mergeCell ref="A166:B166"/>
    <mergeCell ref="E169:F169"/>
    <mergeCell ref="A209:B209"/>
    <mergeCell ref="E213:F213"/>
    <mergeCell ref="E214:F214"/>
    <mergeCell ref="E215:F215"/>
    <mergeCell ref="E216:F216"/>
    <mergeCell ref="E204:F204"/>
    <mergeCell ref="E205:F205"/>
    <mergeCell ref="E206:F206"/>
    <mergeCell ref="E207:G207"/>
    <mergeCell ref="A208:G208"/>
    <mergeCell ref="E196:G196"/>
    <mergeCell ref="A197:G197"/>
    <mergeCell ref="A198:B198"/>
    <mergeCell ref="E202:F202"/>
    <mergeCell ref="E203:F203"/>
    <mergeCell ref="E191:F191"/>
    <mergeCell ref="E192:F192"/>
    <mergeCell ref="E193:F193"/>
    <mergeCell ref="E194:F194"/>
    <mergeCell ref="E195:F195"/>
    <mergeCell ref="A236:B236"/>
    <mergeCell ref="E239:F239"/>
    <mergeCell ref="A240:B240"/>
    <mergeCell ref="E242:F242"/>
    <mergeCell ref="E243:F243"/>
    <mergeCell ref="E230:F230"/>
    <mergeCell ref="E231:G231"/>
    <mergeCell ref="A232:G232"/>
    <mergeCell ref="A233:B233"/>
    <mergeCell ref="E235:F235"/>
    <mergeCell ref="A223:B223"/>
    <mergeCell ref="E226:F226"/>
    <mergeCell ref="E227:F227"/>
    <mergeCell ref="E228:F228"/>
    <mergeCell ref="E229:F229"/>
    <mergeCell ref="E217:F217"/>
    <mergeCell ref="E218:G218"/>
    <mergeCell ref="A219:G219"/>
    <mergeCell ref="A220:B220"/>
    <mergeCell ref="E222:F222"/>
    <mergeCell ref="E267:G267"/>
    <mergeCell ref="A268:G268"/>
    <mergeCell ref="A269:B269"/>
    <mergeCell ref="E272:F272"/>
    <mergeCell ref="A273:B273"/>
    <mergeCell ref="E262:F262"/>
    <mergeCell ref="E263:F263"/>
    <mergeCell ref="E264:F264"/>
    <mergeCell ref="E265:F265"/>
    <mergeCell ref="E266:F266"/>
    <mergeCell ref="A249:B249"/>
    <mergeCell ref="E252:F252"/>
    <mergeCell ref="A253:B253"/>
    <mergeCell ref="E256:F256"/>
    <mergeCell ref="A257:B257"/>
    <mergeCell ref="E244:F244"/>
    <mergeCell ref="E245:F245"/>
    <mergeCell ref="E246:F246"/>
    <mergeCell ref="E247:G247"/>
    <mergeCell ref="A248:G248"/>
    <mergeCell ref="E295:G295"/>
    <mergeCell ref="A296:G296"/>
    <mergeCell ref="A297:B297"/>
    <mergeCell ref="E300:F300"/>
    <mergeCell ref="A301:B301"/>
    <mergeCell ref="E290:F290"/>
    <mergeCell ref="E291:F291"/>
    <mergeCell ref="E292:F292"/>
    <mergeCell ref="E293:F293"/>
    <mergeCell ref="E294:F294"/>
    <mergeCell ref="E281:G281"/>
    <mergeCell ref="A282:G282"/>
    <mergeCell ref="A283:B283"/>
    <mergeCell ref="E286:F286"/>
    <mergeCell ref="A287:B287"/>
    <mergeCell ref="E276:F276"/>
    <mergeCell ref="E277:F277"/>
    <mergeCell ref="E278:F278"/>
    <mergeCell ref="E279:F279"/>
    <mergeCell ref="E280:F280"/>
    <mergeCell ref="E321:G321"/>
    <mergeCell ref="A322:G322"/>
    <mergeCell ref="A323:B323"/>
    <mergeCell ref="E326:F326"/>
    <mergeCell ref="A327:B327"/>
    <mergeCell ref="E316:F316"/>
    <mergeCell ref="E317:F317"/>
    <mergeCell ref="E318:F318"/>
    <mergeCell ref="E319:F319"/>
    <mergeCell ref="E320:F320"/>
    <mergeCell ref="E308:G308"/>
    <mergeCell ref="A309:G309"/>
    <mergeCell ref="A310:B310"/>
    <mergeCell ref="E313:F313"/>
    <mergeCell ref="A314:B314"/>
    <mergeCell ref="E303:F303"/>
    <mergeCell ref="E304:F304"/>
    <mergeCell ref="E305:F305"/>
    <mergeCell ref="E306:F306"/>
    <mergeCell ref="E307:F307"/>
    <mergeCell ref="E349:G349"/>
    <mergeCell ref="A350:G350"/>
    <mergeCell ref="A351:B351"/>
    <mergeCell ref="E355:F355"/>
    <mergeCell ref="A356:B356"/>
    <mergeCell ref="E344:F344"/>
    <mergeCell ref="E345:F345"/>
    <mergeCell ref="E346:F346"/>
    <mergeCell ref="E347:F347"/>
    <mergeCell ref="E348:F348"/>
    <mergeCell ref="E334:G334"/>
    <mergeCell ref="A335:G335"/>
    <mergeCell ref="A336:B336"/>
    <mergeCell ref="E340:F340"/>
    <mergeCell ref="A341:B341"/>
    <mergeCell ref="E329:F329"/>
    <mergeCell ref="E330:F330"/>
    <mergeCell ref="E331:F331"/>
    <mergeCell ref="E332:F332"/>
    <mergeCell ref="E333:F333"/>
    <mergeCell ref="E378:G378"/>
    <mergeCell ref="A379:G379"/>
    <mergeCell ref="A380:B380"/>
    <mergeCell ref="E385:F385"/>
    <mergeCell ref="E386:F386"/>
    <mergeCell ref="E373:F373"/>
    <mergeCell ref="E374:F374"/>
    <mergeCell ref="E375:F375"/>
    <mergeCell ref="E376:F376"/>
    <mergeCell ref="E377:F377"/>
    <mergeCell ref="E364:G364"/>
    <mergeCell ref="A365:G365"/>
    <mergeCell ref="A366:B366"/>
    <mergeCell ref="E369:F369"/>
    <mergeCell ref="A370:B370"/>
    <mergeCell ref="E359:F359"/>
    <mergeCell ref="E360:F360"/>
    <mergeCell ref="E361:F361"/>
    <mergeCell ref="E362:F362"/>
    <mergeCell ref="E363:F363"/>
    <mergeCell ref="A407:B407"/>
    <mergeCell ref="E411:F411"/>
    <mergeCell ref="A412:B412"/>
    <mergeCell ref="E415:F415"/>
    <mergeCell ref="E416:F416"/>
    <mergeCell ref="E402:F402"/>
    <mergeCell ref="E403:F403"/>
    <mergeCell ref="E404:F404"/>
    <mergeCell ref="E405:G405"/>
    <mergeCell ref="A406:G406"/>
    <mergeCell ref="A392:B392"/>
    <mergeCell ref="E396:F396"/>
    <mergeCell ref="A397:B397"/>
    <mergeCell ref="E400:F400"/>
    <mergeCell ref="E401:F401"/>
    <mergeCell ref="E387:F387"/>
    <mergeCell ref="E388:F388"/>
    <mergeCell ref="E389:F389"/>
    <mergeCell ref="E390:G390"/>
    <mergeCell ref="A391:G391"/>
    <mergeCell ref="E436:G436"/>
    <mergeCell ref="A437:G437"/>
    <mergeCell ref="A438:B438"/>
    <mergeCell ref="E440:F440"/>
    <mergeCell ref="A441:B441"/>
    <mergeCell ref="E431:F431"/>
    <mergeCell ref="E432:F432"/>
    <mergeCell ref="E433:F433"/>
    <mergeCell ref="E434:F434"/>
    <mergeCell ref="E435:F435"/>
    <mergeCell ref="A422:B422"/>
    <mergeCell ref="E424:F424"/>
    <mergeCell ref="A425:B425"/>
    <mergeCell ref="E428:F428"/>
    <mergeCell ref="A429:B429"/>
    <mergeCell ref="E417:F417"/>
    <mergeCell ref="E418:F418"/>
    <mergeCell ref="E419:F419"/>
    <mergeCell ref="E420:G420"/>
    <mergeCell ref="A421:G421"/>
    <mergeCell ref="E462:G462"/>
    <mergeCell ref="A463:G463"/>
    <mergeCell ref="A464:B464"/>
    <mergeCell ref="E467:F467"/>
    <mergeCell ref="A468:B468"/>
    <mergeCell ref="E457:F457"/>
    <mergeCell ref="E458:F458"/>
    <mergeCell ref="E459:F459"/>
    <mergeCell ref="E460:F460"/>
    <mergeCell ref="E461:F461"/>
    <mergeCell ref="E449:G449"/>
    <mergeCell ref="A450:G450"/>
    <mergeCell ref="A451:B451"/>
    <mergeCell ref="E453:F453"/>
    <mergeCell ref="A454:B454"/>
    <mergeCell ref="E444:F444"/>
    <mergeCell ref="E445:F445"/>
    <mergeCell ref="E446:F446"/>
    <mergeCell ref="E447:F447"/>
    <mergeCell ref="E448:F448"/>
    <mergeCell ref="E492:F492"/>
    <mergeCell ref="E493:F493"/>
    <mergeCell ref="E494:F494"/>
    <mergeCell ref="E495:F495"/>
    <mergeCell ref="E496:G496"/>
    <mergeCell ref="E484:F484"/>
    <mergeCell ref="A485:B485"/>
    <mergeCell ref="E487:F487"/>
    <mergeCell ref="A488:B488"/>
    <mergeCell ref="E491:F491"/>
    <mergeCell ref="E477:F477"/>
    <mergeCell ref="E478:F478"/>
    <mergeCell ref="E479:G479"/>
    <mergeCell ref="A480:G480"/>
    <mergeCell ref="A481:B481"/>
    <mergeCell ref="E470:F470"/>
    <mergeCell ref="A471:B471"/>
    <mergeCell ref="E474:F474"/>
    <mergeCell ref="E475:F475"/>
    <mergeCell ref="E476:F476"/>
    <mergeCell ref="A517:B517"/>
    <mergeCell ref="E520:F520"/>
    <mergeCell ref="A521:B521"/>
    <mergeCell ref="E523:F523"/>
    <mergeCell ref="E524:F524"/>
    <mergeCell ref="E511:F511"/>
    <mergeCell ref="E512:G512"/>
    <mergeCell ref="A513:G513"/>
    <mergeCell ref="A514:B514"/>
    <mergeCell ref="E516:F516"/>
    <mergeCell ref="A505:B505"/>
    <mergeCell ref="E507:F507"/>
    <mergeCell ref="E508:F508"/>
    <mergeCell ref="E509:F509"/>
    <mergeCell ref="E510:F510"/>
    <mergeCell ref="A497:G497"/>
    <mergeCell ref="A498:B498"/>
    <mergeCell ref="E500:F500"/>
    <mergeCell ref="A501:B501"/>
    <mergeCell ref="E504:F504"/>
    <mergeCell ref="E544:G544"/>
    <mergeCell ref="A545:G545"/>
    <mergeCell ref="A546:B546"/>
    <mergeCell ref="E548:F548"/>
    <mergeCell ref="A549:B549"/>
    <mergeCell ref="E539:F539"/>
    <mergeCell ref="E540:F540"/>
    <mergeCell ref="E541:F541"/>
    <mergeCell ref="E542:F542"/>
    <mergeCell ref="E543:F543"/>
    <mergeCell ref="A530:B530"/>
    <mergeCell ref="E532:F532"/>
    <mergeCell ref="A533:B533"/>
    <mergeCell ref="E536:F536"/>
    <mergeCell ref="A537:B537"/>
    <mergeCell ref="E525:F525"/>
    <mergeCell ref="E526:F526"/>
    <mergeCell ref="E527:F527"/>
    <mergeCell ref="E528:G528"/>
    <mergeCell ref="A529:G529"/>
    <mergeCell ref="A574:B574"/>
    <mergeCell ref="E577:F577"/>
    <mergeCell ref="A578:B578"/>
    <mergeCell ref="E581:F581"/>
    <mergeCell ref="E582:F582"/>
    <mergeCell ref="E569:F569"/>
    <mergeCell ref="E570:F570"/>
    <mergeCell ref="E571:F571"/>
    <mergeCell ref="E572:G572"/>
    <mergeCell ref="A573:G573"/>
    <mergeCell ref="E557:G557"/>
    <mergeCell ref="A558:G558"/>
    <mergeCell ref="A559:B559"/>
    <mergeCell ref="E567:F567"/>
    <mergeCell ref="E568:F568"/>
    <mergeCell ref="E552:F552"/>
    <mergeCell ref="E553:F553"/>
    <mergeCell ref="E554:F554"/>
    <mergeCell ref="E555:F555"/>
    <mergeCell ref="E556:F556"/>
    <mergeCell ref="A602:B602"/>
    <mergeCell ref="E605:F605"/>
    <mergeCell ref="A606:B606"/>
    <mergeCell ref="E609:F609"/>
    <mergeCell ref="E610:F610"/>
    <mergeCell ref="E597:F597"/>
    <mergeCell ref="E598:F598"/>
    <mergeCell ref="E599:F599"/>
    <mergeCell ref="E600:G600"/>
    <mergeCell ref="A601:G601"/>
    <mergeCell ref="A588:B588"/>
    <mergeCell ref="E591:F591"/>
    <mergeCell ref="A592:B592"/>
    <mergeCell ref="E595:F595"/>
    <mergeCell ref="E596:F596"/>
    <mergeCell ref="E583:F583"/>
    <mergeCell ref="E584:F584"/>
    <mergeCell ref="E585:F585"/>
    <mergeCell ref="E586:G586"/>
    <mergeCell ref="A587:G587"/>
    <mergeCell ref="A628:B628"/>
    <mergeCell ref="E631:F631"/>
    <mergeCell ref="E632:F632"/>
    <mergeCell ref="E633:F633"/>
    <mergeCell ref="E634:F634"/>
    <mergeCell ref="E623:F623"/>
    <mergeCell ref="E624:F624"/>
    <mergeCell ref="E625:F625"/>
    <mergeCell ref="E626:G626"/>
    <mergeCell ref="A627:G627"/>
    <mergeCell ref="A616:B616"/>
    <mergeCell ref="E618:F618"/>
    <mergeCell ref="A619:B619"/>
    <mergeCell ref="E621:F621"/>
    <mergeCell ref="E622:F622"/>
    <mergeCell ref="E611:F611"/>
    <mergeCell ref="E612:F612"/>
    <mergeCell ref="E613:F613"/>
    <mergeCell ref="E614:G614"/>
    <mergeCell ref="A615:G615"/>
    <mergeCell ref="E654:F654"/>
    <mergeCell ref="E655:F655"/>
    <mergeCell ref="E656:G656"/>
    <mergeCell ref="A657:G657"/>
    <mergeCell ref="A658:B658"/>
    <mergeCell ref="A647:G647"/>
    <mergeCell ref="A648:B648"/>
    <mergeCell ref="E651:F651"/>
    <mergeCell ref="E652:F652"/>
    <mergeCell ref="E653:F653"/>
    <mergeCell ref="E642:F642"/>
    <mergeCell ref="E643:F643"/>
    <mergeCell ref="E644:F644"/>
    <mergeCell ref="E645:F645"/>
    <mergeCell ref="E646:G646"/>
    <mergeCell ref="E635:F635"/>
    <mergeCell ref="E636:G636"/>
    <mergeCell ref="A637:G637"/>
    <mergeCell ref="A638:B638"/>
    <mergeCell ref="E641:F641"/>
    <mergeCell ref="E680:F680"/>
    <mergeCell ref="E681:F681"/>
    <mergeCell ref="E682:G682"/>
    <mergeCell ref="A683:G683"/>
    <mergeCell ref="A684:B684"/>
    <mergeCell ref="E673:F673"/>
    <mergeCell ref="A674:B674"/>
    <mergeCell ref="E677:F677"/>
    <mergeCell ref="E678:F678"/>
    <mergeCell ref="E679:F679"/>
    <mergeCell ref="E667:F667"/>
    <mergeCell ref="E668:F668"/>
    <mergeCell ref="E669:G669"/>
    <mergeCell ref="A670:G670"/>
    <mergeCell ref="A671:B671"/>
    <mergeCell ref="E660:F660"/>
    <mergeCell ref="A661:B661"/>
    <mergeCell ref="E664:F664"/>
    <mergeCell ref="E665:F665"/>
    <mergeCell ref="E666:F666"/>
    <mergeCell ref="E708:F708"/>
    <mergeCell ref="E709:F709"/>
    <mergeCell ref="E710:F710"/>
    <mergeCell ref="E711:F711"/>
    <mergeCell ref="E712:G712"/>
    <mergeCell ref="E700:F700"/>
    <mergeCell ref="A701:B701"/>
    <mergeCell ref="E704:F704"/>
    <mergeCell ref="A705:B705"/>
    <mergeCell ref="E707:F707"/>
    <mergeCell ref="E694:F694"/>
    <mergeCell ref="E695:F695"/>
    <mergeCell ref="E696:G696"/>
    <mergeCell ref="A697:G697"/>
    <mergeCell ref="A698:B698"/>
    <mergeCell ref="E687:F687"/>
    <mergeCell ref="A688:B688"/>
    <mergeCell ref="E691:F691"/>
    <mergeCell ref="E692:F692"/>
    <mergeCell ref="E693:F693"/>
    <mergeCell ref="A733:B733"/>
    <mergeCell ref="E736:F736"/>
    <mergeCell ref="E737:F737"/>
    <mergeCell ref="E738:F738"/>
    <mergeCell ref="E739:F739"/>
    <mergeCell ref="E727:F727"/>
    <mergeCell ref="E728:G728"/>
    <mergeCell ref="A729:G729"/>
    <mergeCell ref="A730:B730"/>
    <mergeCell ref="E732:F732"/>
    <mergeCell ref="A721:B721"/>
    <mergeCell ref="E723:F723"/>
    <mergeCell ref="E724:F724"/>
    <mergeCell ref="E725:F725"/>
    <mergeCell ref="E726:F726"/>
    <mergeCell ref="A713:G713"/>
    <mergeCell ref="A714:B714"/>
    <mergeCell ref="E716:F716"/>
    <mergeCell ref="A717:B717"/>
    <mergeCell ref="E720:F720"/>
    <mergeCell ref="A759:B759"/>
    <mergeCell ref="E762:F762"/>
    <mergeCell ref="E763:F763"/>
    <mergeCell ref="E764:F764"/>
    <mergeCell ref="E765:F765"/>
    <mergeCell ref="E753:F753"/>
    <mergeCell ref="E754:G754"/>
    <mergeCell ref="A755:G755"/>
    <mergeCell ref="A756:B756"/>
    <mergeCell ref="E758:F758"/>
    <mergeCell ref="A746:B746"/>
    <mergeCell ref="E749:F749"/>
    <mergeCell ref="E750:F750"/>
    <mergeCell ref="E751:F751"/>
    <mergeCell ref="E752:F752"/>
    <mergeCell ref="E740:F740"/>
    <mergeCell ref="E741:G741"/>
    <mergeCell ref="A742:G742"/>
    <mergeCell ref="A743:B743"/>
    <mergeCell ref="E745:F745"/>
    <mergeCell ref="A785:B785"/>
    <mergeCell ref="E788:F788"/>
    <mergeCell ref="E789:F789"/>
    <mergeCell ref="E790:F790"/>
    <mergeCell ref="E791:F791"/>
    <mergeCell ref="E779:F779"/>
    <mergeCell ref="E780:G780"/>
    <mergeCell ref="A781:G781"/>
    <mergeCell ref="A782:B782"/>
    <mergeCell ref="E784:F784"/>
    <mergeCell ref="A772:B772"/>
    <mergeCell ref="E775:F775"/>
    <mergeCell ref="E776:F776"/>
    <mergeCell ref="E777:F777"/>
    <mergeCell ref="E778:F778"/>
    <mergeCell ref="E766:F766"/>
    <mergeCell ref="E767:G767"/>
    <mergeCell ref="A768:G768"/>
    <mergeCell ref="A769:B769"/>
    <mergeCell ref="E771:F771"/>
    <mergeCell ref="A811:B811"/>
    <mergeCell ref="E814:F814"/>
    <mergeCell ref="E815:F815"/>
    <mergeCell ref="E816:F816"/>
    <mergeCell ref="E817:F817"/>
    <mergeCell ref="E805:F805"/>
    <mergeCell ref="E806:G806"/>
    <mergeCell ref="A807:G807"/>
    <mergeCell ref="A808:B808"/>
    <mergeCell ref="E810:F810"/>
    <mergeCell ref="A798:B798"/>
    <mergeCell ref="E801:F801"/>
    <mergeCell ref="E802:F802"/>
    <mergeCell ref="E803:F803"/>
    <mergeCell ref="E804:F804"/>
    <mergeCell ref="E792:F792"/>
    <mergeCell ref="E793:G793"/>
    <mergeCell ref="A794:G794"/>
    <mergeCell ref="A795:B795"/>
    <mergeCell ref="E797:F797"/>
    <mergeCell ref="A837:B837"/>
    <mergeCell ref="E839:F839"/>
    <mergeCell ref="A840:B840"/>
    <mergeCell ref="E842:F842"/>
    <mergeCell ref="E843:F843"/>
    <mergeCell ref="E831:F831"/>
    <mergeCell ref="E832:G832"/>
    <mergeCell ref="A833:G833"/>
    <mergeCell ref="A834:B834"/>
    <mergeCell ref="E836:F836"/>
    <mergeCell ref="A824:B824"/>
    <mergeCell ref="E827:F827"/>
    <mergeCell ref="E828:F828"/>
    <mergeCell ref="E829:F829"/>
    <mergeCell ref="E830:F830"/>
    <mergeCell ref="E818:F818"/>
    <mergeCell ref="E819:G819"/>
    <mergeCell ref="A820:G820"/>
    <mergeCell ref="A821:B821"/>
    <mergeCell ref="E823:F823"/>
    <mergeCell ref="E862:G862"/>
    <mergeCell ref="A863:G863"/>
    <mergeCell ref="A864:B864"/>
    <mergeCell ref="E866:F866"/>
    <mergeCell ref="E867:F867"/>
    <mergeCell ref="E857:F857"/>
    <mergeCell ref="E858:F858"/>
    <mergeCell ref="E859:F859"/>
    <mergeCell ref="E860:F860"/>
    <mergeCell ref="E861:F861"/>
    <mergeCell ref="A849:B849"/>
    <mergeCell ref="E851:F851"/>
    <mergeCell ref="A852:B852"/>
    <mergeCell ref="E854:F854"/>
    <mergeCell ref="A855:B855"/>
    <mergeCell ref="E844:F844"/>
    <mergeCell ref="E845:F845"/>
    <mergeCell ref="E846:F846"/>
    <mergeCell ref="E847:G847"/>
    <mergeCell ref="A848:G848"/>
    <mergeCell ref="E888:G888"/>
    <mergeCell ref="A889:G889"/>
    <mergeCell ref="A890:B890"/>
    <mergeCell ref="E893:F893"/>
    <mergeCell ref="A894:B894"/>
    <mergeCell ref="E883:F883"/>
    <mergeCell ref="E884:F884"/>
    <mergeCell ref="E885:F885"/>
    <mergeCell ref="E886:F886"/>
    <mergeCell ref="E887:F887"/>
    <mergeCell ref="A873:B873"/>
    <mergeCell ref="E876:F876"/>
    <mergeCell ref="A877:B877"/>
    <mergeCell ref="E879:F879"/>
    <mergeCell ref="A880:B880"/>
    <mergeCell ref="E868:F868"/>
    <mergeCell ref="E869:F869"/>
    <mergeCell ref="E870:F870"/>
    <mergeCell ref="E871:G871"/>
    <mergeCell ref="A872:G872"/>
    <mergeCell ref="E916:F916"/>
    <mergeCell ref="E917:F917"/>
    <mergeCell ref="E918:G918"/>
    <mergeCell ref="A919:G919"/>
    <mergeCell ref="A920:B920"/>
    <mergeCell ref="E909:F909"/>
    <mergeCell ref="A910:B910"/>
    <mergeCell ref="E913:F913"/>
    <mergeCell ref="E914:F914"/>
    <mergeCell ref="E915:F915"/>
    <mergeCell ref="E903:F903"/>
    <mergeCell ref="E904:F904"/>
    <mergeCell ref="E905:G905"/>
    <mergeCell ref="A906:G906"/>
    <mergeCell ref="A907:B907"/>
    <mergeCell ref="E896:F896"/>
    <mergeCell ref="A897:B897"/>
    <mergeCell ref="E900:F900"/>
    <mergeCell ref="E901:F901"/>
    <mergeCell ref="E902:F902"/>
    <mergeCell ref="E944:F944"/>
    <mergeCell ref="E945:F945"/>
    <mergeCell ref="E946:F946"/>
    <mergeCell ref="E947:F947"/>
    <mergeCell ref="E948:G948"/>
    <mergeCell ref="A935:G935"/>
    <mergeCell ref="A936:B936"/>
    <mergeCell ref="E939:F939"/>
    <mergeCell ref="A940:B940"/>
    <mergeCell ref="E943:F943"/>
    <mergeCell ref="E930:F930"/>
    <mergeCell ref="E931:F931"/>
    <mergeCell ref="E932:F932"/>
    <mergeCell ref="E933:F933"/>
    <mergeCell ref="E934:G934"/>
    <mergeCell ref="E922:F922"/>
    <mergeCell ref="A923:B923"/>
    <mergeCell ref="E926:F926"/>
    <mergeCell ref="A927:B927"/>
    <mergeCell ref="E929:F929"/>
    <mergeCell ref="E973:F973"/>
    <mergeCell ref="E974:F974"/>
    <mergeCell ref="E975:F975"/>
    <mergeCell ref="E976:F976"/>
    <mergeCell ref="E977:G977"/>
    <mergeCell ref="A963:G963"/>
    <mergeCell ref="A964:B964"/>
    <mergeCell ref="E968:F968"/>
    <mergeCell ref="A969:B969"/>
    <mergeCell ref="E972:F972"/>
    <mergeCell ref="E958:F958"/>
    <mergeCell ref="E959:F959"/>
    <mergeCell ref="E960:F960"/>
    <mergeCell ref="E961:F961"/>
    <mergeCell ref="E962:G962"/>
    <mergeCell ref="A949:G949"/>
    <mergeCell ref="A950:B950"/>
    <mergeCell ref="E953:F953"/>
    <mergeCell ref="A954:B954"/>
    <mergeCell ref="E957:F957"/>
    <mergeCell ref="E1000:F1000"/>
    <mergeCell ref="E1001:F1001"/>
    <mergeCell ref="E1002:G1002"/>
    <mergeCell ref="A1003:G1003"/>
    <mergeCell ref="A1004:B1004"/>
    <mergeCell ref="E993:F993"/>
    <mergeCell ref="A994:B994"/>
    <mergeCell ref="E997:F997"/>
    <mergeCell ref="E998:F998"/>
    <mergeCell ref="E999:F999"/>
    <mergeCell ref="E984:F984"/>
    <mergeCell ref="E985:F985"/>
    <mergeCell ref="E986:G986"/>
    <mergeCell ref="A987:G987"/>
    <mergeCell ref="A988:B988"/>
    <mergeCell ref="A978:G978"/>
    <mergeCell ref="A979:B979"/>
    <mergeCell ref="E981:F981"/>
    <mergeCell ref="E982:F982"/>
    <mergeCell ref="E983:F983"/>
    <mergeCell ref="E1032:F1032"/>
    <mergeCell ref="E1033:F1033"/>
    <mergeCell ref="E1034:G1034"/>
    <mergeCell ref="A1035:G1035"/>
    <mergeCell ref="A1036:B1036"/>
    <mergeCell ref="E1025:F1025"/>
    <mergeCell ref="A1026:B1026"/>
    <mergeCell ref="E1029:F1029"/>
    <mergeCell ref="E1030:F1030"/>
    <mergeCell ref="E1031:F1031"/>
    <mergeCell ref="E1016:F1016"/>
    <mergeCell ref="E1017:F1017"/>
    <mergeCell ref="E1018:G1018"/>
    <mergeCell ref="A1019:G1019"/>
    <mergeCell ref="A1020:B1020"/>
    <mergeCell ref="E1009:F1009"/>
    <mergeCell ref="A1010:B1010"/>
    <mergeCell ref="E1013:F1013"/>
    <mergeCell ref="E1014:F1014"/>
    <mergeCell ref="E1015:F1015"/>
    <mergeCell ref="E1060:F1060"/>
    <mergeCell ref="E1061:F1061"/>
    <mergeCell ref="E1062:G1062"/>
    <mergeCell ref="A1063:G1063"/>
    <mergeCell ref="A1064:B1064"/>
    <mergeCell ref="E1053:F1053"/>
    <mergeCell ref="A1054:B1054"/>
    <mergeCell ref="E1057:F1057"/>
    <mergeCell ref="E1058:F1058"/>
    <mergeCell ref="E1059:F1059"/>
    <mergeCell ref="E1046:F1046"/>
    <mergeCell ref="E1047:F1047"/>
    <mergeCell ref="E1048:G1048"/>
    <mergeCell ref="A1049:G1049"/>
    <mergeCell ref="A1050:B1050"/>
    <mergeCell ref="E1039:F1039"/>
    <mergeCell ref="A1040:B1040"/>
    <mergeCell ref="E1043:F1043"/>
    <mergeCell ref="E1044:F1044"/>
    <mergeCell ref="E1045:F1045"/>
    <mergeCell ref="E1092:F1092"/>
    <mergeCell ref="E1093:F1093"/>
    <mergeCell ref="E1094:G1094"/>
    <mergeCell ref="A1095:G1095"/>
    <mergeCell ref="A1096:B1096"/>
    <mergeCell ref="E1085:F1085"/>
    <mergeCell ref="A1086:B1086"/>
    <mergeCell ref="E1089:F1089"/>
    <mergeCell ref="E1090:F1090"/>
    <mergeCell ref="E1091:F1091"/>
    <mergeCell ref="E1076:F1076"/>
    <mergeCell ref="E1077:F1077"/>
    <mergeCell ref="E1078:G1078"/>
    <mergeCell ref="A1079:G1079"/>
    <mergeCell ref="A1080:B1080"/>
    <mergeCell ref="E1069:F1069"/>
    <mergeCell ref="A1070:B1070"/>
    <mergeCell ref="E1073:F1073"/>
    <mergeCell ref="E1074:F1074"/>
    <mergeCell ref="E1075:F1075"/>
    <mergeCell ref="E1124:F1124"/>
    <mergeCell ref="E1125:F1125"/>
    <mergeCell ref="E1126:G1126"/>
    <mergeCell ref="A1127:G1127"/>
    <mergeCell ref="A1128:B1128"/>
    <mergeCell ref="E1117:F1117"/>
    <mergeCell ref="A1118:B1118"/>
    <mergeCell ref="E1121:F1121"/>
    <mergeCell ref="E1122:F1122"/>
    <mergeCell ref="E1123:F1123"/>
    <mergeCell ref="E1108:F1108"/>
    <mergeCell ref="E1109:F1109"/>
    <mergeCell ref="E1110:G1110"/>
    <mergeCell ref="A1111:G1111"/>
    <mergeCell ref="A1112:B1112"/>
    <mergeCell ref="E1101:F1101"/>
    <mergeCell ref="A1102:B1102"/>
    <mergeCell ref="E1105:F1105"/>
    <mergeCell ref="E1106:F1106"/>
    <mergeCell ref="E1107:F1107"/>
    <mergeCell ref="E1154:F1154"/>
    <mergeCell ref="E1155:F1155"/>
    <mergeCell ref="E1156:G1156"/>
    <mergeCell ref="A1157:G1157"/>
    <mergeCell ref="A1158:B1158"/>
    <mergeCell ref="E1147:F1147"/>
    <mergeCell ref="A1148:B1148"/>
    <mergeCell ref="E1151:F1151"/>
    <mergeCell ref="E1152:F1152"/>
    <mergeCell ref="E1153:F1153"/>
    <mergeCell ref="E1140:F1140"/>
    <mergeCell ref="E1141:F1141"/>
    <mergeCell ref="E1142:G1142"/>
    <mergeCell ref="A1143:G1143"/>
    <mergeCell ref="A1144:B1144"/>
    <mergeCell ref="E1133:F1133"/>
    <mergeCell ref="A1134:B1134"/>
    <mergeCell ref="E1137:F1137"/>
    <mergeCell ref="E1138:F1138"/>
    <mergeCell ref="E1139:F1139"/>
    <mergeCell ref="E1182:F1182"/>
    <mergeCell ref="E1183:F1183"/>
    <mergeCell ref="E1184:G1184"/>
    <mergeCell ref="A1185:G1185"/>
    <mergeCell ref="A1186:B1186"/>
    <mergeCell ref="E1175:F1175"/>
    <mergeCell ref="A1176:B1176"/>
    <mergeCell ref="E1179:F1179"/>
    <mergeCell ref="E1180:F1180"/>
    <mergeCell ref="E1181:F1181"/>
    <mergeCell ref="E1168:F1168"/>
    <mergeCell ref="E1169:F1169"/>
    <mergeCell ref="E1170:G1170"/>
    <mergeCell ref="A1171:G1171"/>
    <mergeCell ref="A1172:B1172"/>
    <mergeCell ref="E1161:F1161"/>
    <mergeCell ref="A1162:B1162"/>
    <mergeCell ref="E1165:F1165"/>
    <mergeCell ref="E1166:F1166"/>
    <mergeCell ref="E1167:F1167"/>
    <mergeCell ref="E1210:F1210"/>
    <mergeCell ref="E1211:F1211"/>
    <mergeCell ref="E1212:G1212"/>
    <mergeCell ref="A1213:G1213"/>
    <mergeCell ref="A1214:B1214"/>
    <mergeCell ref="E1203:F1203"/>
    <mergeCell ref="A1204:B1204"/>
    <mergeCell ref="E1207:F1207"/>
    <mergeCell ref="E1208:F1208"/>
    <mergeCell ref="E1209:F1209"/>
    <mergeCell ref="E1196:F1196"/>
    <mergeCell ref="E1197:F1197"/>
    <mergeCell ref="E1198:G1198"/>
    <mergeCell ref="A1199:G1199"/>
    <mergeCell ref="A1200:B1200"/>
    <mergeCell ref="E1189:F1189"/>
    <mergeCell ref="A1190:B1190"/>
    <mergeCell ref="E1193:F1193"/>
    <mergeCell ref="E1194:F1194"/>
    <mergeCell ref="E1195:F1195"/>
    <mergeCell ref="E1245:G1245"/>
    <mergeCell ref="A1246:G1246"/>
    <mergeCell ref="A1247:B1247"/>
    <mergeCell ref="E1252:F1252"/>
    <mergeCell ref="A1253:B1253"/>
    <mergeCell ref="E1240:F1240"/>
    <mergeCell ref="E1241:F1241"/>
    <mergeCell ref="E1242:F1242"/>
    <mergeCell ref="E1243:F1243"/>
    <mergeCell ref="E1244:F1244"/>
    <mergeCell ref="E1229:G1229"/>
    <mergeCell ref="A1230:G1230"/>
    <mergeCell ref="A1231:B1231"/>
    <mergeCell ref="E1236:F1236"/>
    <mergeCell ref="A1237:B1237"/>
    <mergeCell ref="E1224:F1224"/>
    <mergeCell ref="E1225:F1225"/>
    <mergeCell ref="E1226:F1226"/>
    <mergeCell ref="E1227:F1227"/>
    <mergeCell ref="E1228:F1228"/>
    <mergeCell ref="E1277:G1277"/>
    <mergeCell ref="A1278:G1278"/>
    <mergeCell ref="A1279:B1279"/>
    <mergeCell ref="E1283:F1283"/>
    <mergeCell ref="A1284:B1284"/>
    <mergeCell ref="E1272:F1272"/>
    <mergeCell ref="E1273:F1273"/>
    <mergeCell ref="E1274:F1274"/>
    <mergeCell ref="E1275:F1275"/>
    <mergeCell ref="E1276:F1276"/>
    <mergeCell ref="E1261:G1261"/>
    <mergeCell ref="A1262:G1262"/>
    <mergeCell ref="A1263:B1263"/>
    <mergeCell ref="E1268:F1268"/>
    <mergeCell ref="A1269:B1269"/>
    <mergeCell ref="E1256:F1256"/>
    <mergeCell ref="E1257:F1257"/>
    <mergeCell ref="E1258:F1258"/>
    <mergeCell ref="E1259:F1259"/>
    <mergeCell ref="E1260:F1260"/>
    <mergeCell ref="E1307:G1307"/>
    <mergeCell ref="A1308:G1308"/>
    <mergeCell ref="A1309:B1309"/>
    <mergeCell ref="E1313:F1313"/>
    <mergeCell ref="A1314:B1314"/>
    <mergeCell ref="E1302:F1302"/>
    <mergeCell ref="E1303:F1303"/>
    <mergeCell ref="E1304:F1304"/>
    <mergeCell ref="E1305:F1305"/>
    <mergeCell ref="E1306:F1306"/>
    <mergeCell ref="E1292:G1292"/>
    <mergeCell ref="A1293:G1293"/>
    <mergeCell ref="A1294:B1294"/>
    <mergeCell ref="E1298:F1298"/>
    <mergeCell ref="A1299:B1299"/>
    <mergeCell ref="E1287:F1287"/>
    <mergeCell ref="E1288:F1288"/>
    <mergeCell ref="E1289:F1289"/>
    <mergeCell ref="E1290:F1290"/>
    <mergeCell ref="E1291:F1291"/>
    <mergeCell ref="E1338:G1338"/>
    <mergeCell ref="A1339:G1339"/>
    <mergeCell ref="A1340:B1340"/>
    <mergeCell ref="E1344:F1344"/>
    <mergeCell ref="A1345:B1345"/>
    <mergeCell ref="E1333:F1333"/>
    <mergeCell ref="E1334:F1334"/>
    <mergeCell ref="E1335:F1335"/>
    <mergeCell ref="E1336:F1336"/>
    <mergeCell ref="E1337:F1337"/>
    <mergeCell ref="E1322:G1322"/>
    <mergeCell ref="A1323:G1323"/>
    <mergeCell ref="A1324:B1324"/>
    <mergeCell ref="E1329:F1329"/>
    <mergeCell ref="A1330:B1330"/>
    <mergeCell ref="E1317:F1317"/>
    <mergeCell ref="E1318:F1318"/>
    <mergeCell ref="E1319:F1319"/>
    <mergeCell ref="E1320:F1320"/>
    <mergeCell ref="E1321:F1321"/>
    <mergeCell ref="E1368:G1368"/>
    <mergeCell ref="A1369:G1369"/>
    <mergeCell ref="A1370:B1370"/>
    <mergeCell ref="E1375:F1375"/>
    <mergeCell ref="A1376:B1376"/>
    <mergeCell ref="E1363:F1363"/>
    <mergeCell ref="E1364:F1364"/>
    <mergeCell ref="E1365:F1365"/>
    <mergeCell ref="E1366:F1366"/>
    <mergeCell ref="E1367:F1367"/>
    <mergeCell ref="E1353:G1353"/>
    <mergeCell ref="A1354:G1354"/>
    <mergeCell ref="A1355:B1355"/>
    <mergeCell ref="E1359:F1359"/>
    <mergeCell ref="A1360:B1360"/>
    <mergeCell ref="E1348:F1348"/>
    <mergeCell ref="E1349:F1349"/>
    <mergeCell ref="E1350:F1350"/>
    <mergeCell ref="E1351:F1351"/>
    <mergeCell ref="E1352:F1352"/>
    <mergeCell ref="E1400:G1400"/>
    <mergeCell ref="A1401:G1401"/>
    <mergeCell ref="A1402:B1402"/>
    <mergeCell ref="E1406:F1406"/>
    <mergeCell ref="A1407:B1407"/>
    <mergeCell ref="E1395:F1395"/>
    <mergeCell ref="E1396:F1396"/>
    <mergeCell ref="E1397:F1397"/>
    <mergeCell ref="E1398:F1398"/>
    <mergeCell ref="E1399:F1399"/>
    <mergeCell ref="E1384:G1384"/>
    <mergeCell ref="A1385:G1385"/>
    <mergeCell ref="A1386:B1386"/>
    <mergeCell ref="E1391:F1391"/>
    <mergeCell ref="A1392:B1392"/>
    <mergeCell ref="E1379:F1379"/>
    <mergeCell ref="E1380:F1380"/>
    <mergeCell ref="E1381:F1381"/>
    <mergeCell ref="E1382:F1382"/>
    <mergeCell ref="E1383:F1383"/>
    <mergeCell ref="E1431:G1431"/>
    <mergeCell ref="A1432:G1432"/>
    <mergeCell ref="A1433:B1433"/>
    <mergeCell ref="E1438:F1438"/>
    <mergeCell ref="A1439:B1439"/>
    <mergeCell ref="E1426:F1426"/>
    <mergeCell ref="E1427:F1427"/>
    <mergeCell ref="E1428:F1428"/>
    <mergeCell ref="E1429:F1429"/>
    <mergeCell ref="E1430:F1430"/>
    <mergeCell ref="E1415:G1415"/>
    <mergeCell ref="A1416:G1416"/>
    <mergeCell ref="A1417:B1417"/>
    <mergeCell ref="E1422:F1422"/>
    <mergeCell ref="A1423:B1423"/>
    <mergeCell ref="E1410:F1410"/>
    <mergeCell ref="E1411:F1411"/>
    <mergeCell ref="E1412:F1412"/>
    <mergeCell ref="E1413:F1413"/>
    <mergeCell ref="E1414:F1414"/>
    <mergeCell ref="E1463:G1463"/>
    <mergeCell ref="A1464:G1464"/>
    <mergeCell ref="A1465:B1465"/>
    <mergeCell ref="E1470:F1470"/>
    <mergeCell ref="A1471:B1471"/>
    <mergeCell ref="E1458:F1458"/>
    <mergeCell ref="E1459:F1459"/>
    <mergeCell ref="E1460:F1460"/>
    <mergeCell ref="E1461:F1461"/>
    <mergeCell ref="E1462:F1462"/>
    <mergeCell ref="E1447:G1447"/>
    <mergeCell ref="A1448:G1448"/>
    <mergeCell ref="A1449:B1449"/>
    <mergeCell ref="E1454:F1454"/>
    <mergeCell ref="A1455:B1455"/>
    <mergeCell ref="E1442:F1442"/>
    <mergeCell ref="E1443:F1443"/>
    <mergeCell ref="E1444:F1444"/>
    <mergeCell ref="E1445:F1445"/>
    <mergeCell ref="E1446:F1446"/>
    <mergeCell ref="E1494:G1494"/>
    <mergeCell ref="A1495:G1495"/>
    <mergeCell ref="A1496:B1496"/>
    <mergeCell ref="E1500:F1500"/>
    <mergeCell ref="A1501:B1501"/>
    <mergeCell ref="E1489:F1489"/>
    <mergeCell ref="E1490:F1490"/>
    <mergeCell ref="E1491:F1491"/>
    <mergeCell ref="E1492:F1492"/>
    <mergeCell ref="E1493:F1493"/>
    <mergeCell ref="E1479:G1479"/>
    <mergeCell ref="A1480:G1480"/>
    <mergeCell ref="A1481:B1481"/>
    <mergeCell ref="E1485:F1485"/>
    <mergeCell ref="A1486:B1486"/>
    <mergeCell ref="E1474:F1474"/>
    <mergeCell ref="E1475:F1475"/>
    <mergeCell ref="E1476:F1476"/>
    <mergeCell ref="E1477:F1477"/>
    <mergeCell ref="E1478:F1478"/>
    <mergeCell ref="E1540:F1540"/>
    <mergeCell ref="E1541:F1541"/>
    <mergeCell ref="E1542:F1542"/>
    <mergeCell ref="E1543:F1543"/>
    <mergeCell ref="E1544:G1544"/>
    <mergeCell ref="E1523:F1523"/>
    <mergeCell ref="A1524:B1524"/>
    <mergeCell ref="E1527:F1527"/>
    <mergeCell ref="A1528:B1528"/>
    <mergeCell ref="E1539:F1539"/>
    <mergeCell ref="E1509:G1509"/>
    <mergeCell ref="A1510:G1510"/>
    <mergeCell ref="A1511:B1511"/>
    <mergeCell ref="E1514:F1514"/>
    <mergeCell ref="A1515:B1515"/>
    <mergeCell ref="E1504:F1504"/>
    <mergeCell ref="E1505:F1505"/>
    <mergeCell ref="E1506:F1506"/>
    <mergeCell ref="E1507:F1507"/>
    <mergeCell ref="E1508:F1508"/>
    <mergeCell ref="A1582:B1582"/>
    <mergeCell ref="E1585:F1585"/>
    <mergeCell ref="A1586:B1586"/>
    <mergeCell ref="E1590:F1590"/>
    <mergeCell ref="A1591:B1591"/>
    <mergeCell ref="E1577:F1577"/>
    <mergeCell ref="E1578:F1578"/>
    <mergeCell ref="E1579:F1579"/>
    <mergeCell ref="E1580:G1580"/>
    <mergeCell ref="A1581:G1581"/>
    <mergeCell ref="A1560:B1560"/>
    <mergeCell ref="E1563:F1563"/>
    <mergeCell ref="A1564:B1564"/>
    <mergeCell ref="E1575:F1575"/>
    <mergeCell ref="E1576:F1576"/>
    <mergeCell ref="A1545:G1545"/>
    <mergeCell ref="A1546:B1546"/>
    <mergeCell ref="E1549:F1549"/>
    <mergeCell ref="A1550:B1550"/>
    <mergeCell ref="E1559:F1559"/>
    <mergeCell ref="E1624:F1624"/>
    <mergeCell ref="E1625:F1625"/>
    <mergeCell ref="E1626:G1626"/>
    <mergeCell ref="A1627:G1627"/>
    <mergeCell ref="A1628:B1628"/>
    <mergeCell ref="E1616:F1616"/>
    <mergeCell ref="A1617:B1617"/>
    <mergeCell ref="E1621:F1621"/>
    <mergeCell ref="E1622:F1622"/>
    <mergeCell ref="E1623:F1623"/>
    <mergeCell ref="E1606:F1606"/>
    <mergeCell ref="E1607:F1607"/>
    <mergeCell ref="E1608:G1608"/>
    <mergeCell ref="A1609:G1609"/>
    <mergeCell ref="A1610:B1610"/>
    <mergeCell ref="E1594:F1594"/>
    <mergeCell ref="A1595:B1595"/>
    <mergeCell ref="E1603:F1603"/>
    <mergeCell ref="E1604:F1604"/>
    <mergeCell ref="E1605:F1605"/>
    <mergeCell ref="E1658:F1658"/>
    <mergeCell ref="E1659:F1659"/>
    <mergeCell ref="E1660:G1660"/>
    <mergeCell ref="A1661:G1661"/>
    <mergeCell ref="A1662:B1662"/>
    <mergeCell ref="E1651:F1651"/>
    <mergeCell ref="A1652:B1652"/>
    <mergeCell ref="E1655:F1655"/>
    <mergeCell ref="E1656:F1656"/>
    <mergeCell ref="E1657:F1657"/>
    <mergeCell ref="E1639:F1639"/>
    <mergeCell ref="E1640:F1640"/>
    <mergeCell ref="E1641:G1641"/>
    <mergeCell ref="A1642:G1642"/>
    <mergeCell ref="A1643:B1643"/>
    <mergeCell ref="E1632:F1632"/>
    <mergeCell ref="A1633:B1633"/>
    <mergeCell ref="E1636:F1636"/>
    <mergeCell ref="E1637:F1637"/>
    <mergeCell ref="E1638:F1638"/>
    <mergeCell ref="E1689:G1689"/>
    <mergeCell ref="A1690:G1690"/>
    <mergeCell ref="A1691:B1691"/>
    <mergeCell ref="E1694:F1694"/>
    <mergeCell ref="A1695:B1695"/>
    <mergeCell ref="E1684:F1684"/>
    <mergeCell ref="E1685:F1685"/>
    <mergeCell ref="E1686:F1686"/>
    <mergeCell ref="E1687:F1687"/>
    <mergeCell ref="E1688:F1688"/>
    <mergeCell ref="E1676:F1676"/>
    <mergeCell ref="E1677:F1677"/>
    <mergeCell ref="E1678:G1678"/>
    <mergeCell ref="A1679:G1679"/>
    <mergeCell ref="A1680:B1680"/>
    <mergeCell ref="E1669:F1669"/>
    <mergeCell ref="A1670:B1670"/>
    <mergeCell ref="E1673:F1673"/>
    <mergeCell ref="E1674:F1674"/>
    <mergeCell ref="E1675:F1675"/>
    <mergeCell ref="E1716:G1716"/>
    <mergeCell ref="A1717:G1717"/>
    <mergeCell ref="A1718:B1718"/>
    <mergeCell ref="E1720:F1720"/>
    <mergeCell ref="A1721:B1721"/>
    <mergeCell ref="E1711:F1711"/>
    <mergeCell ref="E1712:F1712"/>
    <mergeCell ref="E1713:F1713"/>
    <mergeCell ref="E1714:F1714"/>
    <mergeCell ref="E1715:F1715"/>
    <mergeCell ref="E1703:G1703"/>
    <mergeCell ref="A1704:G1704"/>
    <mergeCell ref="A1705:B1705"/>
    <mergeCell ref="E1707:F1707"/>
    <mergeCell ref="A1708:B1708"/>
    <mergeCell ref="E1698:F1698"/>
    <mergeCell ref="E1699:F1699"/>
    <mergeCell ref="E1700:F1700"/>
    <mergeCell ref="E1701:F1701"/>
    <mergeCell ref="E1702:F1702"/>
    <mergeCell ref="A1740:B1740"/>
    <mergeCell ref="E1742:F1742"/>
    <mergeCell ref="E1743:F1743"/>
    <mergeCell ref="E1744:F1744"/>
    <mergeCell ref="E1745:F1745"/>
    <mergeCell ref="E1735:F1735"/>
    <mergeCell ref="E1736:F1736"/>
    <mergeCell ref="E1737:F1737"/>
    <mergeCell ref="E1738:G1738"/>
    <mergeCell ref="A1739:G1739"/>
    <mergeCell ref="E1729:G1729"/>
    <mergeCell ref="A1730:G1730"/>
    <mergeCell ref="A1731:B1731"/>
    <mergeCell ref="E1733:F1733"/>
    <mergeCell ref="E1734:F1734"/>
    <mergeCell ref="E1724:F1724"/>
    <mergeCell ref="E1725:F1725"/>
    <mergeCell ref="E1726:F1726"/>
    <mergeCell ref="E1727:F1727"/>
    <mergeCell ref="E1728:F1728"/>
    <mergeCell ref="A1767:B1767"/>
    <mergeCell ref="E1770:F1770"/>
    <mergeCell ref="E1771:F1771"/>
    <mergeCell ref="E1772:F1772"/>
    <mergeCell ref="E1773:F1773"/>
    <mergeCell ref="E1760:F1760"/>
    <mergeCell ref="E1761:G1761"/>
    <mergeCell ref="A1762:G1762"/>
    <mergeCell ref="A1763:B1763"/>
    <mergeCell ref="E1766:F1766"/>
    <mergeCell ref="A1753:B1753"/>
    <mergeCell ref="E1756:F1756"/>
    <mergeCell ref="E1757:F1757"/>
    <mergeCell ref="E1758:F1758"/>
    <mergeCell ref="E1759:F1759"/>
    <mergeCell ref="E1746:F1746"/>
    <mergeCell ref="E1747:G1747"/>
    <mergeCell ref="A1748:G1748"/>
    <mergeCell ref="A1749:B1749"/>
    <mergeCell ref="E1752:F1752"/>
    <mergeCell ref="A1794:B1794"/>
    <mergeCell ref="E1796:F1796"/>
    <mergeCell ref="A1797:B1797"/>
    <mergeCell ref="E1799:F1799"/>
    <mergeCell ref="E1800:F1800"/>
    <mergeCell ref="E1788:F1788"/>
    <mergeCell ref="E1789:G1789"/>
    <mergeCell ref="A1790:G1790"/>
    <mergeCell ref="A1791:B1791"/>
    <mergeCell ref="E1793:F1793"/>
    <mergeCell ref="A1781:B1781"/>
    <mergeCell ref="E1784:F1784"/>
    <mergeCell ref="E1785:F1785"/>
    <mergeCell ref="E1786:F1786"/>
    <mergeCell ref="E1787:F1787"/>
    <mergeCell ref="E1774:F1774"/>
    <mergeCell ref="E1775:G1775"/>
    <mergeCell ref="A1776:G1776"/>
    <mergeCell ref="A1777:B1777"/>
    <mergeCell ref="E1780:F1780"/>
    <mergeCell ref="A1820:B1820"/>
    <mergeCell ref="E1827:F1827"/>
    <mergeCell ref="A1828:B1828"/>
    <mergeCell ref="E1831:F1831"/>
    <mergeCell ref="E1832:F1832"/>
    <mergeCell ref="E1815:F1815"/>
    <mergeCell ref="E1816:F1816"/>
    <mergeCell ref="E1817:F1817"/>
    <mergeCell ref="E1818:G1818"/>
    <mergeCell ref="A1819:G1819"/>
    <mergeCell ref="A1806:B1806"/>
    <mergeCell ref="E1809:F1809"/>
    <mergeCell ref="A1810:B1810"/>
    <mergeCell ref="E1813:F1813"/>
    <mergeCell ref="E1814:F1814"/>
    <mergeCell ref="E1801:F1801"/>
    <mergeCell ref="E1802:F1802"/>
    <mergeCell ref="E1803:F1803"/>
    <mergeCell ref="E1804:G1804"/>
    <mergeCell ref="A1805:G1805"/>
    <mergeCell ref="A1854:B1854"/>
    <mergeCell ref="E1859:F1859"/>
    <mergeCell ref="A1860:B1860"/>
    <mergeCell ref="E1863:F1863"/>
    <mergeCell ref="E1864:F1864"/>
    <mergeCell ref="E1849:F1849"/>
    <mergeCell ref="E1850:F1850"/>
    <mergeCell ref="E1851:F1851"/>
    <mergeCell ref="E1852:G1852"/>
    <mergeCell ref="A1853:G1853"/>
    <mergeCell ref="A1838:B1838"/>
    <mergeCell ref="E1842:F1842"/>
    <mergeCell ref="A1843:B1843"/>
    <mergeCell ref="E1847:F1847"/>
    <mergeCell ref="E1848:F1848"/>
    <mergeCell ref="E1833:F1833"/>
    <mergeCell ref="E1834:F1834"/>
    <mergeCell ref="E1835:F1835"/>
    <mergeCell ref="E1836:G1836"/>
    <mergeCell ref="A1837:G1837"/>
    <mergeCell ref="A1885:B1885"/>
    <mergeCell ref="E1889:F1889"/>
    <mergeCell ref="A1890:B1890"/>
    <mergeCell ref="E1893:F1893"/>
    <mergeCell ref="E1894:F1894"/>
    <mergeCell ref="E1880:F1880"/>
    <mergeCell ref="E1881:F1881"/>
    <mergeCell ref="E1882:F1882"/>
    <mergeCell ref="E1883:G1883"/>
    <mergeCell ref="A1884:G1884"/>
    <mergeCell ref="A1870:B1870"/>
    <mergeCell ref="E1874:F1874"/>
    <mergeCell ref="A1875:B1875"/>
    <mergeCell ref="E1878:F1878"/>
    <mergeCell ref="E1879:F1879"/>
    <mergeCell ref="E1865:F1865"/>
    <mergeCell ref="E1866:F1866"/>
    <mergeCell ref="E1867:F1867"/>
    <mergeCell ref="E1868:G1868"/>
    <mergeCell ref="A1869:G1869"/>
    <mergeCell ref="A1916:B1916"/>
    <mergeCell ref="E1922:F1922"/>
    <mergeCell ref="A1923:B1923"/>
    <mergeCell ref="E1926:F1926"/>
    <mergeCell ref="E1927:F1927"/>
    <mergeCell ref="E1911:F1911"/>
    <mergeCell ref="E1912:F1912"/>
    <mergeCell ref="E1913:F1913"/>
    <mergeCell ref="E1914:G1914"/>
    <mergeCell ref="A1915:G1915"/>
    <mergeCell ref="A1900:B1900"/>
    <mergeCell ref="E1905:F1905"/>
    <mergeCell ref="A1906:B1906"/>
    <mergeCell ref="E1909:F1909"/>
    <mergeCell ref="E1910:F1910"/>
    <mergeCell ref="E1895:F1895"/>
    <mergeCell ref="E1896:F1896"/>
    <mergeCell ref="E1897:F1897"/>
    <mergeCell ref="E1898:G1898"/>
    <mergeCell ref="A1899:G1899"/>
    <mergeCell ref="A1950:B1950"/>
    <mergeCell ref="E1958:F1958"/>
    <mergeCell ref="A1959:B1959"/>
    <mergeCell ref="E1961:F1961"/>
    <mergeCell ref="E1962:F1962"/>
    <mergeCell ref="E1945:F1945"/>
    <mergeCell ref="E1946:F1946"/>
    <mergeCell ref="E1947:F1947"/>
    <mergeCell ref="E1948:G1948"/>
    <mergeCell ref="A1949:G1949"/>
    <mergeCell ref="A1933:B1933"/>
    <mergeCell ref="E1939:F1939"/>
    <mergeCell ref="A1940:B1940"/>
    <mergeCell ref="E1943:F1943"/>
    <mergeCell ref="E1944:F1944"/>
    <mergeCell ref="E1928:F1928"/>
    <mergeCell ref="E1929:F1929"/>
    <mergeCell ref="E1930:F1930"/>
    <mergeCell ref="E1931:G1931"/>
    <mergeCell ref="A1932:G1932"/>
    <mergeCell ref="A1982:B1982"/>
    <mergeCell ref="E1984:F1984"/>
    <mergeCell ref="A1985:B1985"/>
    <mergeCell ref="E1988:F1988"/>
    <mergeCell ref="E1989:F1989"/>
    <mergeCell ref="E1977:F1977"/>
    <mergeCell ref="E1978:F1978"/>
    <mergeCell ref="E1979:F1979"/>
    <mergeCell ref="E1980:G1980"/>
    <mergeCell ref="A1981:G1981"/>
    <mergeCell ref="A1968:B1968"/>
    <mergeCell ref="E1971:F1971"/>
    <mergeCell ref="A1972:B1972"/>
    <mergeCell ref="E1975:F1975"/>
    <mergeCell ref="E1976:F1976"/>
    <mergeCell ref="E1963:F1963"/>
    <mergeCell ref="E1964:F1964"/>
    <mergeCell ref="E1965:F1965"/>
    <mergeCell ref="E1966:G1966"/>
    <mergeCell ref="A1967:G1967"/>
    <mergeCell ref="A2010:B2010"/>
    <mergeCell ref="E2012:F2012"/>
    <mergeCell ref="A2013:B2013"/>
    <mergeCell ref="E2016:F2016"/>
    <mergeCell ref="E2017:F2017"/>
    <mergeCell ref="E2005:F2005"/>
    <mergeCell ref="E2006:F2006"/>
    <mergeCell ref="E2007:F2007"/>
    <mergeCell ref="E2008:G2008"/>
    <mergeCell ref="A2009:G2009"/>
    <mergeCell ref="A1995:B1995"/>
    <mergeCell ref="E1999:F1999"/>
    <mergeCell ref="A2000:B2000"/>
    <mergeCell ref="E2003:F2003"/>
    <mergeCell ref="E2004:F2004"/>
    <mergeCell ref="E1990:F1990"/>
    <mergeCell ref="E1991:F1991"/>
    <mergeCell ref="E1992:F1992"/>
    <mergeCell ref="E1993:G1993"/>
    <mergeCell ref="A1994:G1994"/>
    <mergeCell ref="A2036:B2036"/>
    <mergeCell ref="E2039:F2039"/>
    <mergeCell ref="A2040:B2040"/>
    <mergeCell ref="E2043:F2043"/>
    <mergeCell ref="E2044:F2044"/>
    <mergeCell ref="E2031:F2031"/>
    <mergeCell ref="E2032:F2032"/>
    <mergeCell ref="E2033:F2033"/>
    <mergeCell ref="E2034:G2034"/>
    <mergeCell ref="A2035:G2035"/>
    <mergeCell ref="A2023:B2023"/>
    <mergeCell ref="E2025:F2025"/>
    <mergeCell ref="A2026:B2026"/>
    <mergeCell ref="E2029:F2029"/>
    <mergeCell ref="E2030:F2030"/>
    <mergeCell ref="E2018:F2018"/>
    <mergeCell ref="E2019:F2019"/>
    <mergeCell ref="E2020:F2020"/>
    <mergeCell ref="E2021:G2021"/>
    <mergeCell ref="A2022:G2022"/>
    <mergeCell ref="E2072:G2072"/>
    <mergeCell ref="A2073:G2073"/>
    <mergeCell ref="A2074:B2074"/>
    <mergeCell ref="E2076:F2076"/>
    <mergeCell ref="E2077:F2077"/>
    <mergeCell ref="E2067:F2067"/>
    <mergeCell ref="E2068:F2068"/>
    <mergeCell ref="E2069:F2069"/>
    <mergeCell ref="E2070:F2070"/>
    <mergeCell ref="E2071:F2071"/>
    <mergeCell ref="A2050:B2050"/>
    <mergeCell ref="E2053:F2053"/>
    <mergeCell ref="A2054:B2054"/>
    <mergeCell ref="E2060:F2060"/>
    <mergeCell ref="A2061:B2061"/>
    <mergeCell ref="E2045:F2045"/>
    <mergeCell ref="E2046:F2046"/>
    <mergeCell ref="E2047:F2047"/>
    <mergeCell ref="E2048:G2048"/>
    <mergeCell ref="A2049:G2049"/>
    <mergeCell ref="A2111:C2111"/>
    <mergeCell ref="D2111:G2111"/>
    <mergeCell ref="E2106:F2106"/>
    <mergeCell ref="E2107:F2107"/>
    <mergeCell ref="E2108:F2108"/>
    <mergeCell ref="A7:G7"/>
    <mergeCell ref="A3:G3"/>
    <mergeCell ref="A4:G4"/>
    <mergeCell ref="A5:G5"/>
    <mergeCell ref="A8:G8"/>
    <mergeCell ref="A9:G9"/>
    <mergeCell ref="A10:G10"/>
    <mergeCell ref="A2096:B2096"/>
    <mergeCell ref="E2100:F2100"/>
    <mergeCell ref="A2101:B2101"/>
    <mergeCell ref="E2104:F2104"/>
    <mergeCell ref="E2105:F2105"/>
    <mergeCell ref="E2091:F2091"/>
    <mergeCell ref="E2092:F2092"/>
    <mergeCell ref="E2093:F2093"/>
    <mergeCell ref="E2094:G2094"/>
    <mergeCell ref="A2095:G2095"/>
    <mergeCell ref="A2083:B2083"/>
    <mergeCell ref="E2085:F2085"/>
    <mergeCell ref="A2086:B2086"/>
    <mergeCell ref="E2089:F2089"/>
    <mergeCell ref="E2090:F2090"/>
    <mergeCell ref="E2078:F2078"/>
    <mergeCell ref="E2079:F2079"/>
    <mergeCell ref="E2080:F2080"/>
    <mergeCell ref="E2081:G2081"/>
    <mergeCell ref="A2082:G2082"/>
  </mergeCells>
  <printOptions horizontalCentered="1"/>
  <pageMargins left="0.51181102362204722" right="0.19685039370078741" top="0.51181102362204722" bottom="0.51181102362204722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60"/>
  <sheetViews>
    <sheetView view="pageBreakPreview" zoomScale="115" zoomScaleNormal="100" zoomScaleSheetLayoutView="115" workbookViewId="0">
      <selection activeCell="M9" sqref="M9"/>
    </sheetView>
  </sheetViews>
  <sheetFormatPr defaultRowHeight="15" x14ac:dyDescent="0.25"/>
  <cols>
    <col min="1" max="1" width="5.28515625" style="27" bestFit="1" customWidth="1"/>
    <col min="2" max="2" width="24.42578125" style="27" bestFit="1" customWidth="1"/>
    <col min="3" max="3" width="10.42578125" style="27" bestFit="1" customWidth="1"/>
    <col min="4" max="5" width="9.140625" style="27" bestFit="1" customWidth="1"/>
    <col min="6" max="7" width="9.42578125" style="27" bestFit="1" customWidth="1"/>
    <col min="8" max="8" width="10.140625" style="27" customWidth="1"/>
    <col min="9" max="9" width="1.7109375" style="27" customWidth="1"/>
    <col min="10" max="10" width="9.28515625" style="27" bestFit="1" customWidth="1"/>
    <col min="11" max="11" width="9.85546875" style="27" bestFit="1" customWidth="1"/>
    <col min="12" max="16384" width="9.140625" style="27"/>
  </cols>
  <sheetData>
    <row r="1" spans="1:11" s="3" customFormat="1" ht="73.5" customHeight="1" x14ac:dyDescent="0.25">
      <c r="A1" s="86" t="s">
        <v>1368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1" s="7" customFormat="1" ht="14.25" x14ac:dyDescent="0.2">
      <c r="A2" s="69" t="s">
        <v>1369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s="7" customFormat="1" ht="14.25" x14ac:dyDescent="0.2">
      <c r="A3" s="69" t="s">
        <v>1370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s="3" customFormat="1" x14ac:dyDescent="0.25">
      <c r="A4" s="94" t="s">
        <v>1384</v>
      </c>
      <c r="B4" s="94"/>
      <c r="C4" s="94"/>
      <c r="D4" s="94"/>
      <c r="E4" s="94"/>
      <c r="F4" s="94"/>
      <c r="G4" s="94"/>
      <c r="H4" s="94"/>
      <c r="I4" s="94"/>
      <c r="J4" s="94"/>
      <c r="K4" s="94"/>
    </row>
    <row r="5" spans="1:11" s="7" customFormat="1" ht="14.25" x14ac:dyDescent="0.2">
      <c r="A5" s="4"/>
      <c r="B5" s="4"/>
      <c r="C5" s="4"/>
      <c r="D5" s="5"/>
      <c r="E5" s="6"/>
      <c r="F5" s="6"/>
      <c r="G5" s="6"/>
      <c r="H5" s="6"/>
      <c r="I5" s="6"/>
      <c r="J5" s="6"/>
    </row>
    <row r="6" spans="1:11" s="7" customFormat="1" ht="27" customHeight="1" x14ac:dyDescent="0.2">
      <c r="A6" s="93" t="s">
        <v>1372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1" s="7" customFormat="1" ht="14.25" x14ac:dyDescent="0.2">
      <c r="A7" s="69" t="s">
        <v>1373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1" s="7" customFormat="1" ht="14.25" x14ac:dyDescent="0.2">
      <c r="A8" s="69" t="s">
        <v>1374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s="1" customFormat="1" x14ac:dyDescent="0.25">
      <c r="A9" s="69" t="s">
        <v>1375</v>
      </c>
      <c r="B9" s="69"/>
      <c r="C9" s="69"/>
      <c r="D9" s="69"/>
      <c r="E9" s="69"/>
      <c r="F9" s="69"/>
      <c r="G9" s="69"/>
      <c r="H9" s="69"/>
      <c r="I9" s="69"/>
      <c r="J9" s="69"/>
      <c r="K9" s="69"/>
    </row>
    <row r="11" spans="1:11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5.95" customHeight="1" x14ac:dyDescent="0.25">
      <c r="A12" s="59" t="s">
        <v>0</v>
      </c>
      <c r="B12" s="59" t="s">
        <v>2</v>
      </c>
      <c r="C12" s="59" t="s">
        <v>1280</v>
      </c>
      <c r="D12" s="59" t="s">
        <v>1385</v>
      </c>
      <c r="E12" s="59" t="s">
        <v>1386</v>
      </c>
      <c r="F12" s="59" t="s">
        <v>1387</v>
      </c>
      <c r="G12" s="59" t="s">
        <v>1388</v>
      </c>
      <c r="H12" s="92" t="s">
        <v>1389</v>
      </c>
      <c r="I12" s="92"/>
      <c r="J12" s="59" t="s">
        <v>1390</v>
      </c>
      <c r="K12" s="37" t="s">
        <v>1281</v>
      </c>
    </row>
    <row r="13" spans="1:11" ht="12" customHeight="1" x14ac:dyDescent="0.25">
      <c r="A13" s="87" t="s">
        <v>11</v>
      </c>
      <c r="B13" s="85" t="s">
        <v>12</v>
      </c>
      <c r="C13" s="91">
        <v>95349.85</v>
      </c>
      <c r="D13" s="58">
        <v>1</v>
      </c>
      <c r="E13" s="28"/>
      <c r="F13" s="28"/>
      <c r="G13" s="28"/>
      <c r="H13" s="28"/>
      <c r="I13" s="28"/>
      <c r="J13" s="28"/>
      <c r="K13" s="60">
        <f t="shared" ref="K13:K54" si="0">SUM(D13:J13)</f>
        <v>1</v>
      </c>
    </row>
    <row r="14" spans="1:11" ht="12.95" customHeight="1" x14ac:dyDescent="0.25">
      <c r="A14" s="87"/>
      <c r="B14" s="85"/>
      <c r="C14" s="91"/>
      <c r="D14" s="57">
        <f>IF(D13&gt;0,ROUND(C13*D13,2),"")</f>
        <v>95349.85</v>
      </c>
      <c r="E14" s="28" t="str">
        <f>IF(E13&gt;0,IF(AND(SUM(D13:E13)=1,K13=1),C13-SUM(D14:D14),ROUND(C13*E13,2)),"")</f>
        <v/>
      </c>
      <c r="F14" s="28" t="str">
        <f>IF(F13&gt;0,IF(AND(SUM(D13:F13)=1,K13=1),C13-SUM(D14:E14),ROUND(C13*F13,2)),"")</f>
        <v/>
      </c>
      <c r="G14" s="28" t="str">
        <f>IF(G13&gt;0,IF(AND(SUM(D13:G13)=1,K13=1),C13-SUM(D14:F14),ROUND(C13*G13,2)),"")</f>
        <v/>
      </c>
      <c r="H14" s="28" t="str">
        <f>IF(H13&gt;0,IF(AND(SUM(D13:H13)=1,K13=1),C13-SUM(D14:G14),ROUND(C13*H13,2)),"")</f>
        <v/>
      </c>
      <c r="I14" s="28" t="str">
        <f>IF(I13&gt;0,IF(AND(SUM(D13:I13)=1,K13=1),C13-SUM(D14:H14),ROUND(C13*I13,2)),"")</f>
        <v/>
      </c>
      <c r="J14" s="28" t="str">
        <f>IF(J13&gt;0,IF(AND(SUM(D13:J13)=1,K13=1),C13-SUM(D14:I14),ROUND(C13*J13,2)),"")</f>
        <v/>
      </c>
      <c r="K14" s="61">
        <f t="shared" si="0"/>
        <v>95349.85</v>
      </c>
    </row>
    <row r="15" spans="1:11" ht="12" customHeight="1" x14ac:dyDescent="0.25">
      <c r="A15" s="87" t="s">
        <v>41</v>
      </c>
      <c r="B15" s="85" t="s">
        <v>42</v>
      </c>
      <c r="C15" s="91">
        <v>38578.26</v>
      </c>
      <c r="D15" s="58">
        <v>1</v>
      </c>
      <c r="E15" s="28"/>
      <c r="F15" s="28"/>
      <c r="G15" s="28"/>
      <c r="H15" s="28"/>
      <c r="I15" s="28"/>
      <c r="J15" s="28"/>
      <c r="K15" s="60">
        <f t="shared" si="0"/>
        <v>1</v>
      </c>
    </row>
    <row r="16" spans="1:11" ht="12.95" customHeight="1" x14ac:dyDescent="0.25">
      <c r="A16" s="87"/>
      <c r="B16" s="85"/>
      <c r="C16" s="91"/>
      <c r="D16" s="57">
        <f>IF(D15&gt;0,ROUND(C15*D15,2),"")</f>
        <v>38578.26</v>
      </c>
      <c r="E16" s="28" t="str">
        <f>IF(E15&gt;0,IF(AND(SUM(D15:E15)=1,K15=1),C15-SUM(D16:D16),ROUND(C15*E15,2)),"")</f>
        <v/>
      </c>
      <c r="F16" s="28" t="str">
        <f>IF(F15&gt;0,IF(AND(SUM(D15:F15)=1,K15=1),C15-SUM(D16:E16),ROUND(C15*F15,2)),"")</f>
        <v/>
      </c>
      <c r="G16" s="28" t="str">
        <f>IF(G15&gt;0,IF(AND(SUM(D15:G15)=1,K15=1),C15-SUM(D16:F16),ROUND(C15*G15,2)),"")</f>
        <v/>
      </c>
      <c r="H16" s="28" t="str">
        <f>IF(H15&gt;0,IF(AND(SUM(D15:H15)=1,K15=1),C15-SUM(D16:G16),ROUND(C15*H15,2)),"")</f>
        <v/>
      </c>
      <c r="I16" s="28" t="str">
        <f>IF(I15&gt;0,IF(AND(SUM(D15:I15)=1,K15=1),C15-SUM(D16:H16),ROUND(C15*I15,2)),"")</f>
        <v/>
      </c>
      <c r="J16" s="28" t="str">
        <f>IF(J15&gt;0,IF(AND(SUM(D15:J15)=1,K15=1),C15-SUM(D16:I16),ROUND(C15*J15,2)),"")</f>
        <v/>
      </c>
      <c r="K16" s="61">
        <f t="shared" si="0"/>
        <v>38578.26</v>
      </c>
    </row>
    <row r="17" spans="1:11" ht="12" customHeight="1" x14ac:dyDescent="0.25">
      <c r="A17" s="87" t="s">
        <v>53</v>
      </c>
      <c r="B17" s="85" t="s">
        <v>54</v>
      </c>
      <c r="C17" s="91">
        <v>121675.06</v>
      </c>
      <c r="D17" s="58">
        <v>0.25</v>
      </c>
      <c r="E17" s="58">
        <v>0.75</v>
      </c>
      <c r="F17" s="28"/>
      <c r="G17" s="28"/>
      <c r="H17" s="28"/>
      <c r="I17" s="28"/>
      <c r="J17" s="28"/>
      <c r="K17" s="60">
        <f t="shared" si="0"/>
        <v>1</v>
      </c>
    </row>
    <row r="18" spans="1:11" ht="12.95" customHeight="1" x14ac:dyDescent="0.25">
      <c r="A18" s="87"/>
      <c r="B18" s="85"/>
      <c r="C18" s="91"/>
      <c r="D18" s="57">
        <f>IF(D17&gt;0,ROUND(C17*D17,2),"")</f>
        <v>30418.77</v>
      </c>
      <c r="E18" s="57">
        <f>IF(E17&gt;0,IF(AND(SUM(D17:E17)=1,K17=1),C17-SUM(D18:D18),ROUND(C17*E17,2)),"")</f>
        <v>91256.29</v>
      </c>
      <c r="F18" s="28" t="str">
        <f>IF(F17&gt;0,IF(AND(SUM(D17:F17)=1,K17=1),C17-SUM(D18:E18),ROUND(C17*F17,2)),"")</f>
        <v/>
      </c>
      <c r="G18" s="28" t="str">
        <f>IF(G17&gt;0,IF(AND(SUM(D17:G17)=1,K17=1),C17-SUM(D18:F18),ROUND(C17*G17,2)),"")</f>
        <v/>
      </c>
      <c r="H18" s="28" t="str">
        <f>IF(H17&gt;0,IF(AND(SUM(D17:H17)=1,K17=1),C17-SUM(D18:G18),ROUND(C17*H17,2)),"")</f>
        <v/>
      </c>
      <c r="I18" s="28" t="str">
        <f>IF(I17&gt;0,IF(AND(SUM(D17:I17)=1,K17=1),C17-SUM(D18:H18),ROUND(C17*I17,2)),"")</f>
        <v/>
      </c>
      <c r="J18" s="28" t="str">
        <f>IF(J17&gt;0,IF(AND(SUM(D17:J17)=1,K17=1),C17-SUM(D18:I18),ROUND(C17*J17,2)),"")</f>
        <v/>
      </c>
      <c r="K18" s="61">
        <f t="shared" si="0"/>
        <v>121675.06</v>
      </c>
    </row>
    <row r="19" spans="1:11" ht="12" customHeight="1" x14ac:dyDescent="0.25">
      <c r="A19" s="87" t="s">
        <v>68</v>
      </c>
      <c r="B19" s="85" t="s">
        <v>69</v>
      </c>
      <c r="C19" s="91">
        <v>75992.72</v>
      </c>
      <c r="D19" s="28"/>
      <c r="E19" s="58">
        <v>0.5</v>
      </c>
      <c r="F19" s="58">
        <v>0.5</v>
      </c>
      <c r="G19" s="28"/>
      <c r="H19" s="28"/>
      <c r="I19" s="28"/>
      <c r="J19" s="28"/>
      <c r="K19" s="60">
        <f t="shared" si="0"/>
        <v>1</v>
      </c>
    </row>
    <row r="20" spans="1:11" ht="12.95" customHeight="1" x14ac:dyDescent="0.25">
      <c r="A20" s="87"/>
      <c r="B20" s="85"/>
      <c r="C20" s="91"/>
      <c r="D20" s="28" t="str">
        <f>IF(D19&gt;0,ROUND(C19*D19,2),"")</f>
        <v/>
      </c>
      <c r="E20" s="57">
        <f>IF(E19&gt;0,IF(AND(SUM(D19:E19)=1,K19=1),C19-SUM(D20:D20),ROUND(C19*E19,2)),"")</f>
        <v>37996.36</v>
      </c>
      <c r="F20" s="57">
        <f>IF(F19&gt;0,IF(AND(SUM(D19:F19)=1,K19=1),C19-SUM(D20:E20),ROUND(C19*F19,2)),"")</f>
        <v>37996.36</v>
      </c>
      <c r="G20" s="28" t="str">
        <f>IF(G19&gt;0,IF(AND(SUM(D19:G19)=1,K19=1),C19-SUM(D20:F20),ROUND(C19*G19,2)),"")</f>
        <v/>
      </c>
      <c r="H20" s="28" t="str">
        <f>IF(H19&gt;0,IF(AND(SUM(D19:H19)=1,K19=1),C19-SUM(D20:G20),ROUND(C19*H19,2)),"")</f>
        <v/>
      </c>
      <c r="I20" s="28" t="str">
        <f>IF(I19&gt;0,IF(AND(SUM(D19:I19)=1,K19=1),C19-SUM(D20:H20),ROUND(C19*I19,2)),"")</f>
        <v/>
      </c>
      <c r="J20" s="28" t="str">
        <f>IF(J19&gt;0,IF(AND(SUM(D19:J19)=1,K19=1),C19-SUM(D20:I20),ROUND(C19*J19,2)),"")</f>
        <v/>
      </c>
      <c r="K20" s="61">
        <f t="shared" si="0"/>
        <v>75992.72</v>
      </c>
    </row>
    <row r="21" spans="1:11" ht="12" customHeight="1" x14ac:dyDescent="0.25">
      <c r="A21" s="87" t="s">
        <v>76</v>
      </c>
      <c r="B21" s="85" t="s">
        <v>77</v>
      </c>
      <c r="C21" s="91">
        <v>10505.97</v>
      </c>
      <c r="D21" s="28"/>
      <c r="E21" s="58">
        <v>1</v>
      </c>
      <c r="F21" s="28"/>
      <c r="G21" s="28"/>
      <c r="H21" s="28"/>
      <c r="I21" s="28"/>
      <c r="J21" s="28"/>
      <c r="K21" s="60">
        <f t="shared" si="0"/>
        <v>1</v>
      </c>
    </row>
    <row r="22" spans="1:11" ht="12.95" customHeight="1" x14ac:dyDescent="0.25">
      <c r="A22" s="87"/>
      <c r="B22" s="85"/>
      <c r="C22" s="91"/>
      <c r="D22" s="28" t="str">
        <f>IF(D21&gt;0,ROUND(C21*D21,2),"")</f>
        <v/>
      </c>
      <c r="E22" s="57">
        <f>IF(E21&gt;0,IF(AND(SUM(D21:E21)=1,K21=1),C21-SUM(D22:D22),ROUND(C21*E21,2)),"")</f>
        <v>10505.97</v>
      </c>
      <c r="F22" s="28" t="str">
        <f>IF(F21&gt;0,IF(AND(SUM(D21:F21)=1,K21=1),C21-SUM(D22:E22),ROUND(C21*F21,2)),"")</f>
        <v/>
      </c>
      <c r="G22" s="28" t="str">
        <f>IF(G21&gt;0,IF(AND(SUM(D21:G21)=1,K21=1),C21-SUM(D22:F22),ROUND(C21*G21,2)),"")</f>
        <v/>
      </c>
      <c r="H22" s="28" t="str">
        <f>IF(H21&gt;0,IF(AND(SUM(D21:H21)=1,K21=1),C21-SUM(D22:G22),ROUND(C21*H21,2)),"")</f>
        <v/>
      </c>
      <c r="I22" s="28" t="str">
        <f>IF(I21&gt;0,IF(AND(SUM(D21:I21)=1,K21=1),C21-SUM(D22:H22),ROUND(C21*I21,2)),"")</f>
        <v/>
      </c>
      <c r="J22" s="28" t="str">
        <f>IF(J21&gt;0,IF(AND(SUM(D21:J21)=1,K21=1),C21-SUM(D22:I22),ROUND(C21*J21,2)),"")</f>
        <v/>
      </c>
      <c r="K22" s="61">
        <f t="shared" si="0"/>
        <v>10505.97</v>
      </c>
    </row>
    <row r="23" spans="1:11" ht="12" customHeight="1" x14ac:dyDescent="0.25">
      <c r="A23" s="87" t="s">
        <v>81</v>
      </c>
      <c r="B23" s="85" t="s">
        <v>82</v>
      </c>
      <c r="C23" s="91">
        <v>220393.23</v>
      </c>
      <c r="D23" s="28"/>
      <c r="E23" s="58">
        <v>0.25</v>
      </c>
      <c r="F23" s="58">
        <v>0.25</v>
      </c>
      <c r="G23" s="58">
        <v>0.25</v>
      </c>
      <c r="H23" s="90">
        <v>0.25</v>
      </c>
      <c r="I23" s="90"/>
      <c r="J23" s="28"/>
      <c r="K23" s="60">
        <f t="shared" si="0"/>
        <v>1</v>
      </c>
    </row>
    <row r="24" spans="1:11" ht="12.95" customHeight="1" x14ac:dyDescent="0.25">
      <c r="A24" s="87"/>
      <c r="B24" s="85"/>
      <c r="C24" s="91"/>
      <c r="D24" s="28" t="str">
        <f>IF(D23&gt;0,ROUND(C23*D23,2),"")</f>
        <v/>
      </c>
      <c r="E24" s="57">
        <f>IF(E23&gt;0,IF(AND(SUM(D23:E23)=1,K23=1),C23-SUM(D24:D24),ROUND(C23*E23,2)),"")</f>
        <v>55098.31</v>
      </c>
      <c r="F24" s="57">
        <f>IF(F23&gt;0,IF(AND(SUM(D23:F23)=1,K23=1),C23-SUM(D24:E24),ROUND(C23*F23,2)),"")</f>
        <v>55098.31</v>
      </c>
      <c r="G24" s="57">
        <f>IF(G23&gt;0,IF(AND(SUM(D23:G23)=1,K23=1),C23-SUM(D24:F24),ROUND(C23*G23,2)),"")</f>
        <v>55098.31</v>
      </c>
      <c r="H24" s="91">
        <f>IF(H23&gt;0,IF(AND(SUM(D23:H23)=1,K23=1),C23-SUM(D24:G24),ROUND(C23*H23,2)),"")</f>
        <v>55098.300000000017</v>
      </c>
      <c r="I24" s="91" t="str">
        <f>IF(I23&gt;0,IF(AND(SUM(D23:I23)=1,K23=1),C23-SUM(D24:H24),ROUND(C23*I23,2)),"")</f>
        <v/>
      </c>
      <c r="J24" s="28" t="str">
        <f>IF(J23&gt;0,IF(AND(SUM(D23:J23)=1,K23=1),C23-SUM(D24:I24),ROUND(C23*J23,2)),"")</f>
        <v/>
      </c>
      <c r="K24" s="61">
        <f t="shared" si="0"/>
        <v>220393.23</v>
      </c>
    </row>
    <row r="25" spans="1:11" ht="12" customHeight="1" x14ac:dyDescent="0.25">
      <c r="A25" s="87" t="s">
        <v>96</v>
      </c>
      <c r="B25" s="85" t="s">
        <v>97</v>
      </c>
      <c r="C25" s="91">
        <v>146628.68</v>
      </c>
      <c r="D25" s="28"/>
      <c r="E25" s="58">
        <v>0.2</v>
      </c>
      <c r="F25" s="58">
        <v>0.3</v>
      </c>
      <c r="G25" s="58">
        <v>0.5</v>
      </c>
      <c r="H25" s="28"/>
      <c r="I25" s="28"/>
      <c r="J25" s="28"/>
      <c r="K25" s="60">
        <f t="shared" si="0"/>
        <v>1</v>
      </c>
    </row>
    <row r="26" spans="1:11" ht="12.95" customHeight="1" x14ac:dyDescent="0.25">
      <c r="A26" s="87"/>
      <c r="B26" s="85"/>
      <c r="C26" s="91"/>
      <c r="D26" s="28" t="str">
        <f>IF(D25&gt;0,ROUND(C25*D25,2),"")</f>
        <v/>
      </c>
      <c r="E26" s="57">
        <f>IF(E25&gt;0,IF(AND(SUM(D25:E25)=1,K25=1),C25-SUM(D26:D26),ROUND(C25*E25,2)),"")</f>
        <v>29325.74</v>
      </c>
      <c r="F26" s="57">
        <f>IF(F25&gt;0,IF(AND(SUM(D25:F25)=1,K25=1),C25-SUM(D26:E26),ROUND(C25*F25,2)),"")</f>
        <v>43988.6</v>
      </c>
      <c r="G26" s="57">
        <f>IF(G25&gt;0,IF(AND(SUM(D25:G25)=1,K25=1),C25-SUM(D26:F26),ROUND(C25*G25,2)),"")</f>
        <v>73314.34</v>
      </c>
      <c r="H26" s="28" t="str">
        <f>IF(H25&gt;0,IF(AND(SUM(D25:H25)=1,K25=1),C25-SUM(D26:G26),ROUND(C25*H25,2)),"")</f>
        <v/>
      </c>
      <c r="I26" s="28" t="str">
        <f>IF(I25&gt;0,IF(AND(SUM(D25:I25)=1,K25=1),C25-SUM(D26:H26),ROUND(C25*I25,2)),"")</f>
        <v/>
      </c>
      <c r="J26" s="28" t="str">
        <f>IF(J25&gt;0,IF(AND(SUM(D25:J25)=1,K25=1),C25-SUM(D26:I26),ROUND(C25*J25,2)),"")</f>
        <v/>
      </c>
      <c r="K26" s="61">
        <f t="shared" si="0"/>
        <v>146628.68</v>
      </c>
    </row>
    <row r="27" spans="1:11" ht="12" customHeight="1" x14ac:dyDescent="0.25">
      <c r="A27" s="87" t="s">
        <v>110</v>
      </c>
      <c r="B27" s="85" t="s">
        <v>111</v>
      </c>
      <c r="C27" s="91">
        <v>177660.95</v>
      </c>
      <c r="D27" s="28"/>
      <c r="E27" s="28"/>
      <c r="F27" s="58">
        <v>0.25</v>
      </c>
      <c r="G27" s="58">
        <v>0.25</v>
      </c>
      <c r="H27" s="90">
        <v>0.5</v>
      </c>
      <c r="I27" s="90"/>
      <c r="J27" s="28"/>
      <c r="K27" s="60">
        <f t="shared" si="0"/>
        <v>1</v>
      </c>
    </row>
    <row r="28" spans="1:11" ht="12.95" customHeight="1" x14ac:dyDescent="0.25">
      <c r="A28" s="87"/>
      <c r="B28" s="85"/>
      <c r="C28" s="91"/>
      <c r="D28" s="28" t="str">
        <f>IF(D27&gt;0,ROUND(C27*D27,2),"")</f>
        <v/>
      </c>
      <c r="E28" s="28" t="str">
        <f>IF(E27&gt;0,IF(AND(SUM(D27:E27)=1,K27=1),C27-SUM(D28:D28),ROUND(C27*E27,2)),"")</f>
        <v/>
      </c>
      <c r="F28" s="57">
        <f>IF(F27&gt;0,IF(AND(SUM(D27:F27)=1,K27=1),C27-SUM(D28:E28),ROUND(C27*F27,2)),"")</f>
        <v>44415.24</v>
      </c>
      <c r="G28" s="57">
        <f>IF(G27&gt;0,IF(AND(SUM(D27:G27)=1,K27=1),C27-SUM(D28:F28),ROUND(C27*G27,2)),"")</f>
        <v>44415.24</v>
      </c>
      <c r="H28" s="91">
        <f>IF(H27&gt;0,IF(AND(SUM(D27:H27)=1,K27=1),C27-SUM(D28:G28),ROUND(C27*H27,2)),"")</f>
        <v>88830.470000000016</v>
      </c>
      <c r="I28" s="91" t="str">
        <f>IF(I27&gt;0,IF(AND(SUM(D27:I27)=1,K27=1),C27-SUM(D28:H28),ROUND(C27*I27,2)),"")</f>
        <v/>
      </c>
      <c r="J28" s="28" t="str">
        <f>IF(J27&gt;0,IF(AND(SUM(D27:J27)=1,K27=1),C27-SUM(D28:I28),ROUND(C27*J27,2)),"")</f>
        <v/>
      </c>
      <c r="K28" s="61">
        <f t="shared" si="0"/>
        <v>177660.95</v>
      </c>
    </row>
    <row r="29" spans="1:11" ht="12" customHeight="1" x14ac:dyDescent="0.25">
      <c r="A29" s="87" t="s">
        <v>126</v>
      </c>
      <c r="B29" s="85" t="s">
        <v>127</v>
      </c>
      <c r="C29" s="91">
        <v>68707.88</v>
      </c>
      <c r="D29" s="28"/>
      <c r="E29" s="28"/>
      <c r="F29" s="28"/>
      <c r="G29" s="58">
        <v>0.3</v>
      </c>
      <c r="H29" s="90">
        <v>0.3</v>
      </c>
      <c r="I29" s="90"/>
      <c r="J29" s="58">
        <v>0.4</v>
      </c>
      <c r="K29" s="60">
        <f t="shared" si="0"/>
        <v>1</v>
      </c>
    </row>
    <row r="30" spans="1:11" ht="12.95" customHeight="1" x14ac:dyDescent="0.25">
      <c r="A30" s="87"/>
      <c r="B30" s="85"/>
      <c r="C30" s="91"/>
      <c r="D30" s="28" t="str">
        <f>IF(D29&gt;0,ROUND(C29*D29,2),"")</f>
        <v/>
      </c>
      <c r="E30" s="28" t="str">
        <f>IF(E29&gt;0,IF(AND(SUM(D29:E29)=1,K29=1),C29-SUM(D30:D30),ROUND(C29*E29,2)),"")</f>
        <v/>
      </c>
      <c r="F30" s="28" t="str">
        <f>IF(F29&gt;0,IF(AND(SUM(D29:F29)=1,K29=1),C29-SUM(D30:E30),ROUND(C29*F29,2)),"")</f>
        <v/>
      </c>
      <c r="G30" s="57">
        <f>IF(G29&gt;0,IF(AND(SUM(D29:G29)=1,K29=1),C29-SUM(D30:F30),ROUND(C29*G29,2)),"")</f>
        <v>20612.36</v>
      </c>
      <c r="H30" s="91">
        <f>IF(H29&gt;0,IF(AND(SUM(D29:H29)=1,K29=1),C29-SUM(D30:G30),ROUND(C29*H29,2)),"")</f>
        <v>20612.36</v>
      </c>
      <c r="I30" s="91" t="str">
        <f>IF(I29&gt;0,IF(AND(SUM(D29:I29)=1,K29=1),C29-SUM(D30:H30),ROUND(C29*I29,2)),"")</f>
        <v/>
      </c>
      <c r="J30" s="57">
        <f>IF(J29&gt;0,IF(AND(SUM(D29:J29)=1,K29=1),C29-SUM(D30:I30),ROUND(C29*J29,2)),"")</f>
        <v>27483.160000000003</v>
      </c>
      <c r="K30" s="61">
        <f t="shared" si="0"/>
        <v>68707.88</v>
      </c>
    </row>
    <row r="31" spans="1:11" ht="12" customHeight="1" x14ac:dyDescent="0.25">
      <c r="A31" s="87" t="s">
        <v>234</v>
      </c>
      <c r="B31" s="85" t="s">
        <v>235</v>
      </c>
      <c r="C31" s="91">
        <v>45415.22</v>
      </c>
      <c r="D31" s="28"/>
      <c r="E31" s="28"/>
      <c r="F31" s="28"/>
      <c r="G31" s="28"/>
      <c r="H31" s="90">
        <v>1</v>
      </c>
      <c r="I31" s="90"/>
      <c r="J31" s="28"/>
      <c r="K31" s="60">
        <f t="shared" si="0"/>
        <v>1</v>
      </c>
    </row>
    <row r="32" spans="1:11" ht="12.95" customHeight="1" x14ac:dyDescent="0.25">
      <c r="A32" s="87"/>
      <c r="B32" s="85"/>
      <c r="C32" s="91"/>
      <c r="D32" s="28" t="str">
        <f>IF(D31&gt;0,ROUND(C31*D31,2),"")</f>
        <v/>
      </c>
      <c r="E32" s="28" t="str">
        <f>IF(E31&gt;0,IF(AND(SUM(D31:E31)=1,K31=1),C31-SUM(D32:D32),ROUND(C31*E31,2)),"")</f>
        <v/>
      </c>
      <c r="F32" s="28" t="str">
        <f>IF(F31&gt;0,IF(AND(SUM(D31:F31)=1,K31=1),C31-SUM(D32:E32),ROUND(C31*F31,2)),"")</f>
        <v/>
      </c>
      <c r="G32" s="28" t="str">
        <f>IF(G31&gt;0,IF(AND(SUM(D31:G31)=1,K31=1),C31-SUM(D32:F32),ROUND(C31*G31,2)),"")</f>
        <v/>
      </c>
      <c r="H32" s="91">
        <f>IF(H31&gt;0,IF(AND(SUM(D31:H31)=1,K31=1),C31-SUM(D32:G32),ROUND(C31*H31,2)),"")</f>
        <v>45415.22</v>
      </c>
      <c r="I32" s="91" t="str">
        <f>IF(I31&gt;0,IF(AND(SUM(D31:I31)=1,K31=1),C31-SUM(D32:H32),ROUND(C31*I31,2)),"")</f>
        <v/>
      </c>
      <c r="J32" s="28" t="str">
        <f>IF(J31&gt;0,IF(AND(SUM(D31:J31)=1,K31=1),C31-SUM(D32:I32),ROUND(C31*J31,2)),"")</f>
        <v/>
      </c>
      <c r="K32" s="61">
        <f t="shared" si="0"/>
        <v>45415.22</v>
      </c>
    </row>
    <row r="33" spans="1:11" ht="12" customHeight="1" x14ac:dyDescent="0.25">
      <c r="A33" s="87" t="s">
        <v>259</v>
      </c>
      <c r="B33" s="85" t="s">
        <v>260</v>
      </c>
      <c r="C33" s="91">
        <v>6337.03</v>
      </c>
      <c r="D33" s="58">
        <v>0.2</v>
      </c>
      <c r="E33" s="58">
        <v>0.2</v>
      </c>
      <c r="F33" s="58">
        <v>0.2</v>
      </c>
      <c r="G33" s="58">
        <v>0.2</v>
      </c>
      <c r="H33" s="90">
        <v>0.2</v>
      </c>
      <c r="I33" s="90"/>
      <c r="J33" s="28"/>
      <c r="K33" s="60">
        <f t="shared" si="0"/>
        <v>1</v>
      </c>
    </row>
    <row r="34" spans="1:11" ht="12.95" customHeight="1" x14ac:dyDescent="0.25">
      <c r="A34" s="87"/>
      <c r="B34" s="85"/>
      <c r="C34" s="91"/>
      <c r="D34" s="57">
        <f>IF(D33&gt;0,ROUND(C33*D33,2),"")</f>
        <v>1267.4100000000001</v>
      </c>
      <c r="E34" s="57">
        <f>IF(E33&gt;0,IF(AND(SUM(D33:E33)=1,K33=1),C33-SUM(D34:D34),ROUND(C33*E33,2)),"")</f>
        <v>1267.4100000000001</v>
      </c>
      <c r="F34" s="57">
        <f>IF(F33&gt;0,IF(AND(SUM(D33:F33)=1,K33=1),C33-SUM(D34:E34),ROUND(C33*F33,2)),"")</f>
        <v>1267.4100000000001</v>
      </c>
      <c r="G34" s="57">
        <f>IF(G33&gt;0,IF(AND(SUM(D33:G33)=1,K33=1),C33-SUM(D34:F34),ROUND(C33*G33,2)),"")</f>
        <v>1267.4100000000001</v>
      </c>
      <c r="H34" s="91">
        <f>IF(H33&gt;0,IF(AND(SUM(D33:H33)=1,K33=1),C33-SUM(D34:G34),ROUND(C33*H33,2)),"")</f>
        <v>1267.3899999999994</v>
      </c>
      <c r="I34" s="91" t="str">
        <f>IF(I33&gt;0,IF(AND(SUM(D33:I33)=1,K33=1),C33-SUM(D34:H34),ROUND(C33*I33,2)),"")</f>
        <v/>
      </c>
      <c r="J34" s="28" t="str">
        <f>IF(J33&gt;0,IF(AND(SUM(D33:J33)=1,K33=1),C33-SUM(D34:I34),ROUND(C33*J33,2)),"")</f>
        <v/>
      </c>
      <c r="K34" s="61">
        <f t="shared" si="0"/>
        <v>6337.03</v>
      </c>
    </row>
    <row r="35" spans="1:11" ht="12" customHeight="1" x14ac:dyDescent="0.25">
      <c r="A35" s="87" t="s">
        <v>303</v>
      </c>
      <c r="B35" s="85" t="s">
        <v>304</v>
      </c>
      <c r="C35" s="91">
        <v>96606.75</v>
      </c>
      <c r="D35" s="58">
        <v>0.2</v>
      </c>
      <c r="E35" s="58">
        <v>0.2</v>
      </c>
      <c r="F35" s="58">
        <v>0.2</v>
      </c>
      <c r="G35" s="58">
        <v>0.2</v>
      </c>
      <c r="H35" s="90">
        <v>0.2</v>
      </c>
      <c r="I35" s="90"/>
      <c r="J35" s="28"/>
      <c r="K35" s="60">
        <f t="shared" si="0"/>
        <v>1</v>
      </c>
    </row>
    <row r="36" spans="1:11" ht="12.95" customHeight="1" x14ac:dyDescent="0.25">
      <c r="A36" s="87"/>
      <c r="B36" s="85"/>
      <c r="C36" s="91"/>
      <c r="D36" s="57">
        <f>IF(D35&gt;0,ROUND(C35*D35,2),"")</f>
        <v>19321.349999999999</v>
      </c>
      <c r="E36" s="57">
        <f>IF(E35&gt;0,IF(AND(SUM(D35:E35)=1,K35=1),C35-SUM(D36:D36),ROUND(C35*E35,2)),"")</f>
        <v>19321.349999999999</v>
      </c>
      <c r="F36" s="57">
        <f>IF(F35&gt;0,IF(AND(SUM(D35:F35)=1,K35=1),C35-SUM(D36:E36),ROUND(C35*F35,2)),"")</f>
        <v>19321.349999999999</v>
      </c>
      <c r="G36" s="57">
        <f>IF(G35&gt;0,IF(AND(SUM(D35:G35)=1,K35=1),C35-SUM(D36:F36),ROUND(C35*G35,2)),"")</f>
        <v>19321.349999999999</v>
      </c>
      <c r="H36" s="91">
        <f>IF(H35&gt;0,IF(AND(SUM(D35:H35)=1,K35=1),C35-SUM(D36:G36),ROUND(C35*H35,2)),"")</f>
        <v>19321.350000000006</v>
      </c>
      <c r="I36" s="91" t="str">
        <f>IF(I35&gt;0,IF(AND(SUM(D35:I35)=1,K35=1),C35-SUM(D36:H36),ROUND(C35*I35,2)),"")</f>
        <v/>
      </c>
      <c r="J36" s="28" t="str">
        <f>IF(J35&gt;0,IF(AND(SUM(D35:J35)=1,K35=1),C35-SUM(D36:I36),ROUND(C35*J35,2)),"")</f>
        <v/>
      </c>
      <c r="K36" s="61">
        <f t="shared" si="0"/>
        <v>96606.75</v>
      </c>
    </row>
    <row r="37" spans="1:11" ht="12" customHeight="1" x14ac:dyDescent="0.25">
      <c r="A37" s="87" t="s">
        <v>386</v>
      </c>
      <c r="B37" s="85" t="s">
        <v>387</v>
      </c>
      <c r="C37" s="91">
        <v>13942.48</v>
      </c>
      <c r="D37" s="28"/>
      <c r="E37" s="58">
        <v>0.3</v>
      </c>
      <c r="F37" s="58">
        <v>0.3</v>
      </c>
      <c r="G37" s="58">
        <v>0.4</v>
      </c>
      <c r="H37" s="28"/>
      <c r="I37" s="28"/>
      <c r="J37" s="28"/>
      <c r="K37" s="60">
        <f t="shared" si="0"/>
        <v>1</v>
      </c>
    </row>
    <row r="38" spans="1:11" ht="12.95" customHeight="1" x14ac:dyDescent="0.25">
      <c r="A38" s="87"/>
      <c r="B38" s="85"/>
      <c r="C38" s="91"/>
      <c r="D38" s="28" t="str">
        <f>IF(D37&gt;0,ROUND(C37*D37,2),"")</f>
        <v/>
      </c>
      <c r="E38" s="57">
        <f>IF(E37&gt;0,IF(AND(SUM(D37:E37)=1,K37=1),C37-SUM(D38:D38),ROUND(C37*E37,2)),"")</f>
        <v>4182.74</v>
      </c>
      <c r="F38" s="57">
        <f>IF(F37&gt;0,IF(AND(SUM(D37:F37)=1,K37=1),C37-SUM(D38:E38),ROUND(C37*F37,2)),"")</f>
        <v>4182.74</v>
      </c>
      <c r="G38" s="57">
        <f>IF(G37&gt;0,IF(AND(SUM(D37:G37)=1,K37=1),C37-SUM(D38:F38),ROUND(C37*G37,2)),"")</f>
        <v>5577</v>
      </c>
      <c r="H38" s="28" t="str">
        <f>IF(H37&gt;0,IF(AND(SUM(D37:H37)=1,K37=1),C37-SUM(D38:G38),ROUND(C37*H37,2)),"")</f>
        <v/>
      </c>
      <c r="I38" s="28" t="str">
        <f>IF(I37&gt;0,IF(AND(SUM(D37:I37)=1,K37=1),C37-SUM(D38:H38),ROUND(C37*I37,2)),"")</f>
        <v/>
      </c>
      <c r="J38" s="28" t="str">
        <f>IF(J37&gt;0,IF(AND(SUM(D37:J37)=1,K37=1),C37-SUM(D38:I38),ROUND(C37*J37,2)),"")</f>
        <v/>
      </c>
      <c r="K38" s="61">
        <f t="shared" si="0"/>
        <v>13942.48</v>
      </c>
    </row>
    <row r="39" spans="1:11" ht="12" customHeight="1" x14ac:dyDescent="0.25">
      <c r="A39" s="87" t="s">
        <v>19</v>
      </c>
      <c r="B39" s="85" t="s">
        <v>395</v>
      </c>
      <c r="C39" s="91">
        <v>41883.32</v>
      </c>
      <c r="D39" s="28"/>
      <c r="E39" s="28"/>
      <c r="F39" s="28"/>
      <c r="G39" s="28"/>
      <c r="H39" s="90">
        <v>0.5</v>
      </c>
      <c r="I39" s="90"/>
      <c r="J39" s="58">
        <v>0.5</v>
      </c>
      <c r="K39" s="60">
        <f t="shared" si="0"/>
        <v>1</v>
      </c>
    </row>
    <row r="40" spans="1:11" ht="12.95" customHeight="1" x14ac:dyDescent="0.25">
      <c r="A40" s="87"/>
      <c r="B40" s="85"/>
      <c r="C40" s="91"/>
      <c r="D40" s="28" t="str">
        <f>IF(D39&gt;0,ROUND(C39*D39,2),"")</f>
        <v/>
      </c>
      <c r="E40" s="28" t="str">
        <f>IF(E39&gt;0,IF(AND(SUM(D39:E39)=1,K39=1),C39-SUM(D40:D40),ROUND(C39*E39,2)),"")</f>
        <v/>
      </c>
      <c r="F40" s="28" t="str">
        <f>IF(F39&gt;0,IF(AND(SUM(D39:F39)=1,K39=1),C39-SUM(D40:E40),ROUND(C39*F39,2)),"")</f>
        <v/>
      </c>
      <c r="G40" s="28" t="str">
        <f>IF(G39&gt;0,IF(AND(SUM(D39:G39)=1,K39=1),C39-SUM(D40:F40),ROUND(C39*G39,2)),"")</f>
        <v/>
      </c>
      <c r="H40" s="91">
        <f>IF(H39&gt;0,IF(AND(SUM(D39:H39)=1,K39=1),C39-SUM(D40:G40),ROUND(C39*H39,2)),"")</f>
        <v>20941.66</v>
      </c>
      <c r="I40" s="91" t="str">
        <f>IF(I39&gt;0,IF(AND(SUM(D39:I39)=1,K39=1),C39-SUM(D40:H40),ROUND(C39*I39,2)),"")</f>
        <v/>
      </c>
      <c r="J40" s="57">
        <f>IF(J39&gt;0,IF(AND(SUM(D39:J39)=1,K39=1),C39-SUM(D40:I40),ROUND(C39*J39,2)),"")</f>
        <v>20941.66</v>
      </c>
      <c r="K40" s="61">
        <f t="shared" si="0"/>
        <v>41883.32</v>
      </c>
    </row>
    <row r="41" spans="1:11" ht="12" customHeight="1" x14ac:dyDescent="0.25">
      <c r="A41" s="87" t="s">
        <v>438</v>
      </c>
      <c r="B41" s="85" t="s">
        <v>439</v>
      </c>
      <c r="C41" s="91">
        <v>47762.46</v>
      </c>
      <c r="D41" s="28"/>
      <c r="E41" s="28"/>
      <c r="F41" s="58">
        <v>0.2</v>
      </c>
      <c r="G41" s="58">
        <v>0.2</v>
      </c>
      <c r="H41" s="90">
        <v>0.2</v>
      </c>
      <c r="I41" s="90"/>
      <c r="J41" s="58">
        <v>0.4</v>
      </c>
      <c r="K41" s="60">
        <f t="shared" si="0"/>
        <v>1</v>
      </c>
    </row>
    <row r="42" spans="1:11" ht="12.95" customHeight="1" x14ac:dyDescent="0.25">
      <c r="A42" s="87"/>
      <c r="B42" s="85"/>
      <c r="C42" s="91"/>
      <c r="D42" s="28" t="str">
        <f>IF(D41&gt;0,ROUND(C41*D41,2),"")</f>
        <v/>
      </c>
      <c r="E42" s="28" t="str">
        <f>IF(E41&gt;0,IF(AND(SUM(D41:E41)=1,K41=1),C41-SUM(D42:D42),ROUND(C41*E41,2)),"")</f>
        <v/>
      </c>
      <c r="F42" s="57">
        <f>IF(F41&gt;0,IF(AND(SUM(D41:F41)=1,K41=1),C41-SUM(D42:E42),ROUND(C41*F41,2)),"")</f>
        <v>9552.49</v>
      </c>
      <c r="G42" s="57">
        <f>IF(G41&gt;0,IF(AND(SUM(D41:G41)=1,K41=1),C41-SUM(D42:F42),ROUND(C41*G41,2)),"")</f>
        <v>9552.49</v>
      </c>
      <c r="H42" s="91">
        <f>IF(H41&gt;0,IF(AND(SUM(D41:H41)=1,K41=1),C41-SUM(D42:G42),ROUND(C41*H41,2)),"")</f>
        <v>9552.49</v>
      </c>
      <c r="I42" s="91" t="str">
        <f>IF(I41&gt;0,IF(AND(SUM(D41:I41)=1,K41=1),C41-SUM(D42:H42),ROUND(C41*I41,2)),"")</f>
        <v/>
      </c>
      <c r="J42" s="57">
        <f>IF(J41&gt;0,IF(AND(SUM(D41:J41)=1,K41=1),C41-SUM(D42:I42),ROUND(C41*J41,2)),"")</f>
        <v>19104.989999999998</v>
      </c>
      <c r="K42" s="61">
        <f t="shared" si="0"/>
        <v>47762.46</v>
      </c>
    </row>
    <row r="43" spans="1:11" ht="12" customHeight="1" x14ac:dyDescent="0.25">
      <c r="A43" s="87" t="s">
        <v>457</v>
      </c>
      <c r="B43" s="85" t="s">
        <v>458</v>
      </c>
      <c r="C43" s="91">
        <v>65873.399999999994</v>
      </c>
      <c r="D43" s="28"/>
      <c r="E43" s="28"/>
      <c r="F43" s="28"/>
      <c r="G43" s="28"/>
      <c r="H43" s="90">
        <v>0.5</v>
      </c>
      <c r="I43" s="90"/>
      <c r="J43" s="58">
        <v>0.5</v>
      </c>
      <c r="K43" s="60">
        <f t="shared" si="0"/>
        <v>1</v>
      </c>
    </row>
    <row r="44" spans="1:11" ht="12.95" customHeight="1" x14ac:dyDescent="0.25">
      <c r="A44" s="87"/>
      <c r="B44" s="85"/>
      <c r="C44" s="91"/>
      <c r="D44" s="28" t="str">
        <f>IF(D43&gt;0,ROUND(C43*D43,2),"")</f>
        <v/>
      </c>
      <c r="E44" s="28" t="str">
        <f>IF(E43&gt;0,IF(AND(SUM(D43:E43)=1,K43=1),C43-SUM(D44:D44),ROUND(C43*E43,2)),"")</f>
        <v/>
      </c>
      <c r="F44" s="28" t="str">
        <f>IF(F43&gt;0,IF(AND(SUM(D43:F43)=1,K43=1),C43-SUM(D44:E44),ROUND(C43*F43,2)),"")</f>
        <v/>
      </c>
      <c r="G44" s="28" t="str">
        <f>IF(G43&gt;0,IF(AND(SUM(D43:G43)=1,K43=1),C43-SUM(D44:F44),ROUND(C43*G43,2)),"")</f>
        <v/>
      </c>
      <c r="H44" s="91">
        <f>IF(H43&gt;0,IF(AND(SUM(D43:H43)=1,K43=1),C43-SUM(D44:G44),ROUND(C43*H43,2)),"")</f>
        <v>32936.699999999997</v>
      </c>
      <c r="I44" s="91" t="str">
        <f>IF(I43&gt;0,IF(AND(SUM(D43:I43)=1,K43=1),C43-SUM(D44:H44),ROUND(C43*I43,2)),"")</f>
        <v/>
      </c>
      <c r="J44" s="57">
        <f>IF(J43&gt;0,IF(AND(SUM(D43:J43)=1,K43=1),C43-SUM(D44:I44),ROUND(C43*J43,2)),"")</f>
        <v>32936.699999999997</v>
      </c>
      <c r="K44" s="61">
        <f t="shared" si="0"/>
        <v>65873.399999999994</v>
      </c>
    </row>
    <row r="45" spans="1:11" ht="12" customHeight="1" x14ac:dyDescent="0.25">
      <c r="A45" s="87" t="s">
        <v>467</v>
      </c>
      <c r="B45" s="85" t="s">
        <v>468</v>
      </c>
      <c r="C45" s="91">
        <v>39696.379999999997</v>
      </c>
      <c r="D45" s="28"/>
      <c r="E45" s="28"/>
      <c r="F45" s="58">
        <v>0.4</v>
      </c>
      <c r="G45" s="58">
        <v>0.6</v>
      </c>
      <c r="H45" s="28"/>
      <c r="I45" s="28"/>
      <c r="J45" s="28"/>
      <c r="K45" s="60">
        <f t="shared" si="0"/>
        <v>1</v>
      </c>
    </row>
    <row r="46" spans="1:11" ht="12.95" customHeight="1" x14ac:dyDescent="0.25">
      <c r="A46" s="87"/>
      <c r="B46" s="85"/>
      <c r="C46" s="91"/>
      <c r="D46" s="28" t="str">
        <f>IF(D45&gt;0,ROUND(C45*D45,2),"")</f>
        <v/>
      </c>
      <c r="E46" s="28" t="str">
        <f>IF(E45&gt;0,IF(AND(SUM(D45:E45)=1,K45=1),C45-SUM(D46:D46),ROUND(C45*E45,2)),"")</f>
        <v/>
      </c>
      <c r="F46" s="57">
        <f>IF(F45&gt;0,IF(AND(SUM(D45:F45)=1,K45=1),C45-SUM(D46:E46),ROUND(C45*F45,2)),"")</f>
        <v>15878.55</v>
      </c>
      <c r="G46" s="57">
        <f>IF(G45&gt;0,IF(AND(SUM(D45:G45)=1,K45=1),C45-SUM(D46:F46),ROUND(C45*G45,2)),"")</f>
        <v>23817.829999999998</v>
      </c>
      <c r="H46" s="28" t="str">
        <f>IF(H45&gt;0,IF(AND(SUM(D45:H45)=1,K45=1),C45-SUM(D46:G46),ROUND(C45*H45,2)),"")</f>
        <v/>
      </c>
      <c r="I46" s="28" t="str">
        <f>IF(I45&gt;0,IF(AND(SUM(D45:I45)=1,K45=1),C45-SUM(D46:H46),ROUND(C45*I45,2)),"")</f>
        <v/>
      </c>
      <c r="J46" s="28" t="str">
        <f>IF(J45&gt;0,IF(AND(SUM(D45:J45)=1,K45=1),C45-SUM(D46:I46),ROUND(C45*J45,2)),"")</f>
        <v/>
      </c>
      <c r="K46" s="61">
        <f t="shared" si="0"/>
        <v>39696.379999999997</v>
      </c>
    </row>
    <row r="47" spans="1:11" ht="12" customHeight="1" x14ac:dyDescent="0.25">
      <c r="A47" s="87" t="s">
        <v>472</v>
      </c>
      <c r="B47" s="85" t="s">
        <v>473</v>
      </c>
      <c r="C47" s="91">
        <v>272849.56</v>
      </c>
      <c r="D47" s="28"/>
      <c r="E47" s="28"/>
      <c r="F47" s="58">
        <v>0.4</v>
      </c>
      <c r="G47" s="58">
        <v>0.6</v>
      </c>
      <c r="H47" s="28"/>
      <c r="I47" s="28"/>
      <c r="J47" s="28"/>
      <c r="K47" s="60">
        <f t="shared" si="0"/>
        <v>1</v>
      </c>
    </row>
    <row r="48" spans="1:11" ht="12.95" customHeight="1" x14ac:dyDescent="0.25">
      <c r="A48" s="87"/>
      <c r="B48" s="85"/>
      <c r="C48" s="91"/>
      <c r="D48" s="28" t="str">
        <f>IF(D47&gt;0,ROUND(C47*D47,2),"")</f>
        <v/>
      </c>
      <c r="E48" s="28" t="str">
        <f>IF(E47&gt;0,IF(AND(SUM(D47:E47)=1,K47=1),C47-SUM(D48:D48),ROUND(C47*E47,2)),"")</f>
        <v/>
      </c>
      <c r="F48" s="57">
        <f>IF(F47&gt;0,IF(AND(SUM(D47:F47)=1,K47=1),C47-SUM(D48:E48),ROUND(C47*F47,2)),"")</f>
        <v>109139.82</v>
      </c>
      <c r="G48" s="57">
        <f>IF(G47&gt;0,IF(AND(SUM(D47:G47)=1,K47=1),C47-SUM(D48:F48),ROUND(C47*G47,2)),"")</f>
        <v>163709.74</v>
      </c>
      <c r="H48" s="28" t="str">
        <f>IF(H47&gt;0,IF(AND(SUM(D47:H47)=1,K47=1),C47-SUM(D48:G48),ROUND(C47*H47,2)),"")</f>
        <v/>
      </c>
      <c r="I48" s="28" t="str">
        <f>IF(I47&gt;0,IF(AND(SUM(D47:I47)=1,K47=1),C47-SUM(D48:H48),ROUND(C47*I47,2)),"")</f>
        <v/>
      </c>
      <c r="J48" s="28" t="str">
        <f>IF(J47&gt;0,IF(AND(SUM(D47:J47)=1,K47=1),C47-SUM(D48:I48),ROUND(C47*J47,2)),"")</f>
        <v/>
      </c>
      <c r="K48" s="61">
        <f t="shared" si="0"/>
        <v>272849.56</v>
      </c>
    </row>
    <row r="49" spans="1:11" ht="12" customHeight="1" x14ac:dyDescent="0.25">
      <c r="A49" s="87" t="s">
        <v>483</v>
      </c>
      <c r="B49" s="85" t="s">
        <v>484</v>
      </c>
      <c r="C49" s="91">
        <v>1743.12</v>
      </c>
      <c r="D49" s="28"/>
      <c r="E49" s="28"/>
      <c r="F49" s="28"/>
      <c r="G49" s="28"/>
      <c r="H49" s="28"/>
      <c r="I49" s="28"/>
      <c r="J49" s="58">
        <v>1</v>
      </c>
      <c r="K49" s="60">
        <f t="shared" si="0"/>
        <v>1</v>
      </c>
    </row>
    <row r="50" spans="1:11" ht="12.95" customHeight="1" x14ac:dyDescent="0.25">
      <c r="A50" s="87"/>
      <c r="B50" s="85"/>
      <c r="C50" s="91"/>
      <c r="D50" s="28" t="str">
        <f>IF(D49&gt;0,ROUND(C49*D49,2),"")</f>
        <v/>
      </c>
      <c r="E50" s="28" t="str">
        <f>IF(E49&gt;0,IF(AND(SUM(D49:E49)=1,K49=1),C49-SUM(D50:D50),ROUND(C49*E49,2)),"")</f>
        <v/>
      </c>
      <c r="F50" s="28" t="str">
        <f>IF(F49&gt;0,IF(AND(SUM(D49:F49)=1,K49=1),C49-SUM(D50:E50),ROUND(C49*F49,2)),"")</f>
        <v/>
      </c>
      <c r="G50" s="28" t="str">
        <f>IF(G49&gt;0,IF(AND(SUM(D49:G49)=1,K49=1),C49-SUM(D50:F50),ROUND(C49*G49,2)),"")</f>
        <v/>
      </c>
      <c r="H50" s="28" t="str">
        <f>IF(H49&gt;0,IF(AND(SUM(D49:H49)=1,K49=1),C49-SUM(D50:G50),ROUND(C49*H49,2)),"")</f>
        <v/>
      </c>
      <c r="I50" s="28" t="str">
        <f>IF(I49&gt;0,IF(AND(SUM(D49:I49)=1,K49=1),C49-SUM(D50:H50),ROUND(C49*I49,2)),"")</f>
        <v/>
      </c>
      <c r="J50" s="57">
        <f>IF(J49&gt;0,IF(AND(SUM(D49:J49)=1,K49=1),C49-SUM(D50:I50),ROUND(C49*J49,2)),"")</f>
        <v>1743.12</v>
      </c>
      <c r="K50" s="61">
        <f t="shared" si="0"/>
        <v>1743.12</v>
      </c>
    </row>
    <row r="51" spans="1:11" ht="12" customHeight="1" x14ac:dyDescent="0.25">
      <c r="A51" s="87" t="s">
        <v>493</v>
      </c>
      <c r="B51" s="85" t="s">
        <v>494</v>
      </c>
      <c r="C51" s="91">
        <v>14385.69</v>
      </c>
      <c r="D51" s="28"/>
      <c r="E51" s="28"/>
      <c r="F51" s="28"/>
      <c r="G51" s="58">
        <v>0.5</v>
      </c>
      <c r="H51" s="90">
        <v>0.5</v>
      </c>
      <c r="I51" s="90"/>
      <c r="J51" s="28"/>
      <c r="K51" s="60">
        <f t="shared" si="0"/>
        <v>1</v>
      </c>
    </row>
    <row r="52" spans="1:11" ht="12.95" customHeight="1" x14ac:dyDescent="0.25">
      <c r="A52" s="87"/>
      <c r="B52" s="85"/>
      <c r="C52" s="91"/>
      <c r="D52" s="28" t="str">
        <f>IF(D51&gt;0,ROUND(C51*D51,2),"")</f>
        <v/>
      </c>
      <c r="E52" s="28" t="str">
        <f>IF(E51&gt;0,IF(AND(SUM(D51:E51)=1,K51=1),C51-SUM(D52:D52),ROUND(C51*E51,2)),"")</f>
        <v/>
      </c>
      <c r="F52" s="28" t="str">
        <f>IF(F51&gt;0,IF(AND(SUM(D51:F51)=1,K51=1),C51-SUM(D52:E52),ROUND(C51*F51,2)),"")</f>
        <v/>
      </c>
      <c r="G52" s="57">
        <f>IF(G51&gt;0,IF(AND(SUM(D51:G51)=1,K51=1),C51-SUM(D52:F52),ROUND(C51*G51,2)),"")</f>
        <v>7192.85</v>
      </c>
      <c r="H52" s="91">
        <f>IF(H51&gt;0,IF(AND(SUM(D51:H51)=1,K51=1),C51-SUM(D52:G52),ROUND(C51*H51,2)),"")</f>
        <v>7192.84</v>
      </c>
      <c r="I52" s="91" t="str">
        <f>IF(I51&gt;0,IF(AND(SUM(D51:I51)=1,K51=1),C51-SUM(D52:H52),ROUND(C51*I51,2)),"")</f>
        <v/>
      </c>
      <c r="J52" s="28" t="str">
        <f>IF(J51&gt;0,IF(AND(SUM(D51:J51)=1,K51=1),C51-SUM(D52:I52),ROUND(C51*J51,2)),"")</f>
        <v/>
      </c>
      <c r="K52" s="61">
        <f t="shared" si="0"/>
        <v>14385.69</v>
      </c>
    </row>
    <row r="53" spans="1:11" ht="12" customHeight="1" x14ac:dyDescent="0.25">
      <c r="A53" s="87" t="s">
        <v>498</v>
      </c>
      <c r="B53" s="85" t="s">
        <v>499</v>
      </c>
      <c r="C53" s="91">
        <v>14032.57</v>
      </c>
      <c r="D53" s="28"/>
      <c r="E53" s="28"/>
      <c r="F53" s="28"/>
      <c r="G53" s="28"/>
      <c r="H53" s="90">
        <v>0.2</v>
      </c>
      <c r="I53" s="90"/>
      <c r="J53" s="58">
        <v>0.8</v>
      </c>
      <c r="K53" s="60">
        <f t="shared" si="0"/>
        <v>1</v>
      </c>
    </row>
    <row r="54" spans="1:11" ht="12.95" customHeight="1" x14ac:dyDescent="0.25">
      <c r="A54" s="87"/>
      <c r="B54" s="85"/>
      <c r="C54" s="91"/>
      <c r="D54" s="28" t="str">
        <f>IF(D53&gt;0,ROUND(C53*D53,2),"")</f>
        <v/>
      </c>
      <c r="E54" s="28" t="str">
        <f>IF(E53&gt;0,IF(AND(SUM(D53:E53)=1,K53=1),C53-SUM(D54:D54),ROUND(C53*E53,2)),"")</f>
        <v/>
      </c>
      <c r="F54" s="28" t="str">
        <f>IF(F53&gt;0,IF(AND(SUM(D53:F53)=1,K53=1),C53-SUM(D54:E54),ROUND(C53*F53,2)),"")</f>
        <v/>
      </c>
      <c r="G54" s="28" t="str">
        <f>IF(G53&gt;0,IF(AND(SUM(D53:G53)=1,K53=1),C53-SUM(D54:F54),ROUND(C53*G53,2)),"")</f>
        <v/>
      </c>
      <c r="H54" s="91">
        <f>IF(H53&gt;0,IF(AND(SUM(D53:H53)=1,K53=1),C53-SUM(D54:G54),ROUND(C53*H53,2)),"")</f>
        <v>2806.51</v>
      </c>
      <c r="I54" s="91" t="str">
        <f>IF(I53&gt;0,IF(AND(SUM(D53:I53)=1,K53=1),C53-SUM(D54:H54),ROUND(C53*I53,2)),"")</f>
        <v/>
      </c>
      <c r="J54" s="57">
        <f>IF(J53&gt;0,IF(AND(SUM(D53:J53)=1,K53=1),C53-SUM(D54:I54),ROUND(C53*J53,2)),"")</f>
        <v>11226.06</v>
      </c>
      <c r="K54" s="61">
        <f t="shared" si="0"/>
        <v>14032.57</v>
      </c>
    </row>
    <row r="55" spans="1:11" ht="12" customHeight="1" x14ac:dyDescent="0.25">
      <c r="A55" s="41"/>
      <c r="B55" s="41"/>
      <c r="C55" s="88">
        <f>SUM(C13,C15,C17,C19,C21,C23,C25,C27,C29,C31,C33,C35,C37,C39,C41,C43,C45,C47,C49,C51,C53)</f>
        <v>1616020.58</v>
      </c>
      <c r="D55" s="61">
        <f t="shared" ref="D55:J55" si="1">SUM(D14,D16,D18,D20,D22,D24,D26,D28,D30,D32,D34,D36,D38,D40,D42,D44,D46,D48,D50,D52,D54)</f>
        <v>184935.64</v>
      </c>
      <c r="E55" s="61">
        <f t="shared" si="1"/>
        <v>248954.16999999998</v>
      </c>
      <c r="F55" s="61">
        <f t="shared" si="1"/>
        <v>340840.87</v>
      </c>
      <c r="G55" s="61">
        <f t="shared" si="1"/>
        <v>423878.91999999993</v>
      </c>
      <c r="H55" s="89">
        <f t="shared" si="1"/>
        <v>303975.29000000004</v>
      </c>
      <c r="I55" s="89">
        <f t="shared" si="1"/>
        <v>0</v>
      </c>
      <c r="J55" s="61">
        <f t="shared" si="1"/>
        <v>113435.68999999999</v>
      </c>
      <c r="K55" s="89">
        <f>J56</f>
        <v>1616020.5799999998</v>
      </c>
    </row>
    <row r="56" spans="1:11" ht="12.95" customHeight="1" x14ac:dyDescent="0.25">
      <c r="A56" s="41"/>
      <c r="B56" s="41"/>
      <c r="C56" s="88"/>
      <c r="D56" s="61">
        <f t="shared" ref="D56:J56" si="2">D55+C56</f>
        <v>184935.64</v>
      </c>
      <c r="E56" s="61">
        <f t="shared" si="2"/>
        <v>433889.81</v>
      </c>
      <c r="F56" s="61">
        <f t="shared" si="2"/>
        <v>774730.67999999993</v>
      </c>
      <c r="G56" s="39">
        <f t="shared" si="2"/>
        <v>1198609.5999999999</v>
      </c>
      <c r="H56" s="88">
        <f t="shared" si="2"/>
        <v>1502584.89</v>
      </c>
      <c r="I56" s="88">
        <f t="shared" si="2"/>
        <v>1502584.89</v>
      </c>
      <c r="J56" s="39">
        <f t="shared" si="2"/>
        <v>1616020.5799999998</v>
      </c>
      <c r="K56" s="89"/>
    </row>
    <row r="60" spans="1:11" s="25" customFormat="1" ht="12.75" x14ac:dyDescent="0.2">
      <c r="A60" s="73" t="s">
        <v>1382</v>
      </c>
      <c r="B60" s="73"/>
      <c r="C60" s="73"/>
      <c r="D60" s="73"/>
      <c r="E60" s="73" t="s">
        <v>1383</v>
      </c>
      <c r="F60" s="73"/>
      <c r="G60" s="73"/>
      <c r="H60" s="73"/>
      <c r="I60" s="73"/>
      <c r="J60" s="73"/>
      <c r="K60" s="73"/>
    </row>
  </sheetData>
  <mergeCells count="100">
    <mergeCell ref="H12:I12"/>
    <mergeCell ref="A13:A14"/>
    <mergeCell ref="B13:B14"/>
    <mergeCell ref="C13:C14"/>
    <mergeCell ref="A1:K1"/>
    <mergeCell ref="A6:K6"/>
    <mergeCell ref="A2:K2"/>
    <mergeCell ref="A3:K3"/>
    <mergeCell ref="A4:K4"/>
    <mergeCell ref="A7:K7"/>
    <mergeCell ref="A8:K8"/>
    <mergeCell ref="A9:K9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C23:C24"/>
    <mergeCell ref="H23:I23"/>
    <mergeCell ref="H24:I24"/>
    <mergeCell ref="A25:A26"/>
    <mergeCell ref="B25:B26"/>
    <mergeCell ref="C25:C26"/>
    <mergeCell ref="A27:A28"/>
    <mergeCell ref="B27:B28"/>
    <mergeCell ref="C27:C28"/>
    <mergeCell ref="H27:I27"/>
    <mergeCell ref="H28:I28"/>
    <mergeCell ref="A29:A30"/>
    <mergeCell ref="B29:B30"/>
    <mergeCell ref="C29:C30"/>
    <mergeCell ref="H29:I29"/>
    <mergeCell ref="H30:I30"/>
    <mergeCell ref="A31:A32"/>
    <mergeCell ref="B31:B32"/>
    <mergeCell ref="C31:C32"/>
    <mergeCell ref="H31:I31"/>
    <mergeCell ref="H32:I32"/>
    <mergeCell ref="A33:A34"/>
    <mergeCell ref="B33:B34"/>
    <mergeCell ref="C33:C34"/>
    <mergeCell ref="H33:I33"/>
    <mergeCell ref="H34:I34"/>
    <mergeCell ref="A35:A36"/>
    <mergeCell ref="B35:B36"/>
    <mergeCell ref="C35:C36"/>
    <mergeCell ref="H35:I35"/>
    <mergeCell ref="H36:I36"/>
    <mergeCell ref="A37:A38"/>
    <mergeCell ref="B37:B38"/>
    <mergeCell ref="C37:C38"/>
    <mergeCell ref="A39:A40"/>
    <mergeCell ref="B39:B40"/>
    <mergeCell ref="C39:C40"/>
    <mergeCell ref="H39:I39"/>
    <mergeCell ref="H40:I40"/>
    <mergeCell ref="A41:A42"/>
    <mergeCell ref="B41:B42"/>
    <mergeCell ref="C41:C42"/>
    <mergeCell ref="H41:I41"/>
    <mergeCell ref="H42:I42"/>
    <mergeCell ref="A43:A44"/>
    <mergeCell ref="B43:B44"/>
    <mergeCell ref="C43:C44"/>
    <mergeCell ref="H43:I43"/>
    <mergeCell ref="H44:I44"/>
    <mergeCell ref="A45:A46"/>
    <mergeCell ref="B45:B46"/>
    <mergeCell ref="C45:C46"/>
    <mergeCell ref="A47:A48"/>
    <mergeCell ref="B47:B48"/>
    <mergeCell ref="C47:C48"/>
    <mergeCell ref="A49:A50"/>
    <mergeCell ref="B49:B50"/>
    <mergeCell ref="C49:C50"/>
    <mergeCell ref="A51:A52"/>
    <mergeCell ref="B51:B52"/>
    <mergeCell ref="C51:C52"/>
    <mergeCell ref="H51:I51"/>
    <mergeCell ref="H52:I52"/>
    <mergeCell ref="A53:A54"/>
    <mergeCell ref="B53:B54"/>
    <mergeCell ref="C53:C54"/>
    <mergeCell ref="H53:I53"/>
    <mergeCell ref="H54:I54"/>
    <mergeCell ref="C55:C56"/>
    <mergeCell ref="H55:I55"/>
    <mergeCell ref="K55:K56"/>
    <mergeCell ref="H56:I56"/>
    <mergeCell ref="A60:D60"/>
    <mergeCell ref="E60:K60"/>
  </mergeCells>
  <printOptions horizontalCentered="1"/>
  <pageMargins left="0.51181102362204722" right="0.51181102362204722" top="0.51181102362204722" bottom="0.51181102362204722" header="0" footer="0"/>
  <pageSetup paperSize="77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47"/>
  <sheetViews>
    <sheetView tabSelected="1" view="pageBreakPreview" zoomScale="130" zoomScaleNormal="110" zoomScaleSheetLayoutView="130" workbookViewId="0">
      <selection activeCell="B12" sqref="B12"/>
    </sheetView>
  </sheetViews>
  <sheetFormatPr defaultRowHeight="15" x14ac:dyDescent="0.25"/>
  <cols>
    <col min="1" max="1" width="7.42578125" customWidth="1"/>
    <col min="2" max="2" width="66.140625" customWidth="1"/>
    <col min="3" max="3" width="4.42578125" bestFit="1" customWidth="1"/>
    <col min="4" max="4" width="30" customWidth="1"/>
  </cols>
  <sheetData>
    <row r="1" spans="1:11" s="3" customFormat="1" ht="57" customHeight="1" x14ac:dyDescent="0.25">
      <c r="A1" s="86" t="s">
        <v>1368</v>
      </c>
      <c r="B1" s="86"/>
      <c r="C1" s="86"/>
      <c r="D1" s="2"/>
      <c r="E1" s="2"/>
      <c r="F1" s="2"/>
      <c r="G1" s="2"/>
      <c r="H1" s="2"/>
      <c r="I1" s="2"/>
      <c r="J1" s="2"/>
      <c r="K1" s="2"/>
    </row>
    <row r="2" spans="1:11" ht="12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 s="7" customFormat="1" ht="15" customHeight="1" x14ac:dyDescent="0.2">
      <c r="A3" s="69" t="s">
        <v>1369</v>
      </c>
      <c r="B3" s="69"/>
      <c r="C3" s="69"/>
      <c r="D3" s="5"/>
      <c r="E3" s="6"/>
      <c r="F3" s="6"/>
      <c r="G3" s="6"/>
      <c r="H3" s="6"/>
      <c r="I3" s="6"/>
      <c r="J3" s="6"/>
    </row>
    <row r="4" spans="1:11" s="8" customFormat="1" ht="14.25" x14ac:dyDescent="0.2">
      <c r="A4" s="69" t="s">
        <v>1370</v>
      </c>
      <c r="B4" s="69"/>
      <c r="C4" s="69"/>
      <c r="D4" s="5"/>
      <c r="E4" s="6"/>
      <c r="F4" s="6"/>
      <c r="G4" s="6"/>
      <c r="H4" s="6"/>
      <c r="I4" s="6"/>
      <c r="J4" s="6"/>
    </row>
    <row r="5" spans="1:11" s="3" customFormat="1" ht="12.95" customHeight="1" x14ac:dyDescent="0.25">
      <c r="A5" s="94" t="s">
        <v>1371</v>
      </c>
      <c r="B5" s="94"/>
      <c r="C5" s="94"/>
      <c r="D5" s="10"/>
    </row>
    <row r="6" spans="1:11" s="8" customFormat="1" ht="12.95" customHeight="1" x14ac:dyDescent="0.2">
      <c r="A6" s="4"/>
      <c r="B6" s="4"/>
      <c r="C6" s="4"/>
      <c r="D6" s="5"/>
      <c r="E6" s="6"/>
      <c r="F6" s="6"/>
      <c r="G6" s="6"/>
      <c r="H6" s="6"/>
      <c r="I6" s="6"/>
      <c r="J6" s="6"/>
    </row>
    <row r="7" spans="1:11" s="8" customFormat="1" ht="24.75" customHeight="1" x14ac:dyDescent="0.2">
      <c r="A7" s="93" t="s">
        <v>1372</v>
      </c>
      <c r="B7" s="93"/>
      <c r="C7" s="93"/>
      <c r="D7" s="4"/>
      <c r="E7" s="4"/>
      <c r="F7" s="4"/>
      <c r="G7" s="4"/>
      <c r="H7" s="4"/>
      <c r="I7" s="4"/>
      <c r="J7" s="4"/>
    </row>
    <row r="8" spans="1:11" s="8" customFormat="1" ht="12.95" customHeight="1" x14ac:dyDescent="0.2">
      <c r="A8" s="69" t="s">
        <v>1373</v>
      </c>
      <c r="B8" s="69"/>
      <c r="C8" s="69"/>
      <c r="D8" s="5"/>
      <c r="E8" s="6"/>
      <c r="F8" s="6"/>
      <c r="G8" s="6"/>
      <c r="H8" s="6"/>
      <c r="I8" s="6"/>
      <c r="J8" s="6"/>
    </row>
    <row r="9" spans="1:11" s="8" customFormat="1" ht="12.95" customHeight="1" x14ac:dyDescent="0.2">
      <c r="A9" s="93" t="s">
        <v>1374</v>
      </c>
      <c r="B9" s="93"/>
      <c r="C9" s="93"/>
      <c r="D9" s="5"/>
      <c r="E9" s="6"/>
      <c r="F9" s="6"/>
      <c r="G9" s="6"/>
      <c r="H9" s="6"/>
      <c r="I9" s="6"/>
      <c r="J9" s="6"/>
    </row>
    <row r="10" spans="1:11" x14ac:dyDescent="0.25">
      <c r="A10" s="69" t="s">
        <v>1375</v>
      </c>
      <c r="B10" s="69"/>
      <c r="C10" s="69"/>
      <c r="D10" s="11"/>
      <c r="E10" s="11"/>
      <c r="F10" s="11"/>
      <c r="G10" s="11"/>
      <c r="H10" s="11"/>
      <c r="I10" s="11"/>
      <c r="J10" s="11"/>
    </row>
    <row r="11" spans="1:11" ht="8.1" customHeight="1" x14ac:dyDescent="0.25">
      <c r="A11" s="12"/>
      <c r="B11" s="13" t="s">
        <v>1282</v>
      </c>
      <c r="C11" s="13"/>
      <c r="D11" s="14"/>
    </row>
    <row r="12" spans="1:11" ht="12.95" customHeight="1" x14ac:dyDescent="0.25">
      <c r="A12" s="15" t="s">
        <v>1283</v>
      </c>
      <c r="B12" s="15" t="s">
        <v>2</v>
      </c>
      <c r="C12" s="15" t="s">
        <v>1284</v>
      </c>
      <c r="D12" s="16"/>
    </row>
    <row r="13" spans="1:11" ht="12.95" customHeight="1" x14ac:dyDescent="0.25">
      <c r="A13" s="17"/>
      <c r="B13" s="13"/>
      <c r="C13" s="18"/>
      <c r="D13" s="16"/>
    </row>
    <row r="14" spans="1:11" ht="12.95" customHeight="1" x14ac:dyDescent="0.25">
      <c r="A14" s="17"/>
      <c r="B14" s="19" t="s">
        <v>1285</v>
      </c>
      <c r="C14" s="17"/>
      <c r="D14" s="16"/>
    </row>
    <row r="15" spans="1:11" ht="15" customHeight="1" x14ac:dyDescent="0.25">
      <c r="A15" s="20" t="s">
        <v>1286</v>
      </c>
      <c r="B15" s="19" t="s">
        <v>1287</v>
      </c>
      <c r="C15" s="21">
        <v>3</v>
      </c>
      <c r="D15" s="16"/>
    </row>
    <row r="16" spans="1:11" x14ac:dyDescent="0.25">
      <c r="A16" s="20" t="s">
        <v>1288</v>
      </c>
      <c r="B16" s="19" t="s">
        <v>1289</v>
      </c>
      <c r="C16" s="21">
        <v>0.4</v>
      </c>
      <c r="D16" s="16"/>
    </row>
    <row r="17" spans="1:4" x14ac:dyDescent="0.25">
      <c r="A17" s="20" t="s">
        <v>1290</v>
      </c>
      <c r="B17" s="19" t="s">
        <v>1291</v>
      </c>
      <c r="C17" s="21">
        <v>0.4</v>
      </c>
      <c r="D17" s="16"/>
    </row>
    <row r="18" spans="1:4" ht="12.95" customHeight="1" x14ac:dyDescent="0.25">
      <c r="A18" s="20" t="s">
        <v>1292</v>
      </c>
      <c r="B18" s="19" t="s">
        <v>1293</v>
      </c>
      <c r="C18" s="21">
        <v>0.97</v>
      </c>
      <c r="D18" s="16"/>
    </row>
    <row r="19" spans="1:4" ht="12.95" customHeight="1" x14ac:dyDescent="0.25">
      <c r="A19" s="17"/>
      <c r="B19" s="22" t="s">
        <v>516</v>
      </c>
      <c r="C19" s="21">
        <v>4.7699999999999996</v>
      </c>
      <c r="D19" s="16"/>
    </row>
    <row r="20" spans="1:4" ht="12.95" customHeight="1" x14ac:dyDescent="0.25">
      <c r="A20" s="17"/>
      <c r="B20" s="13" t="s">
        <v>1282</v>
      </c>
      <c r="C20" s="18"/>
      <c r="D20" s="16"/>
    </row>
    <row r="21" spans="1:4" ht="12.95" customHeight="1" x14ac:dyDescent="0.25">
      <c r="A21" s="17"/>
      <c r="B21" s="23"/>
      <c r="C21" s="18"/>
      <c r="D21" s="16"/>
    </row>
    <row r="22" spans="1:4" ht="12.95" customHeight="1" x14ac:dyDescent="0.25">
      <c r="A22" s="17"/>
      <c r="B22" s="19" t="s">
        <v>1294</v>
      </c>
      <c r="C22" s="17"/>
      <c r="D22" s="16"/>
    </row>
    <row r="23" spans="1:4" ht="15" customHeight="1" x14ac:dyDescent="0.25">
      <c r="A23" s="20" t="s">
        <v>1295</v>
      </c>
      <c r="B23" s="19" t="s">
        <v>1296</v>
      </c>
      <c r="C23" s="21">
        <v>0.6</v>
      </c>
      <c r="D23" s="16"/>
    </row>
    <row r="24" spans="1:4" ht="15" customHeight="1" x14ac:dyDescent="0.25">
      <c r="A24" s="20" t="s">
        <v>654</v>
      </c>
      <c r="B24" s="19" t="s">
        <v>1297</v>
      </c>
      <c r="C24" s="21">
        <v>8.15</v>
      </c>
      <c r="D24" s="16"/>
    </row>
    <row r="25" spans="1:4" ht="26.1" customHeight="1" x14ac:dyDescent="0.25">
      <c r="A25" s="17"/>
      <c r="B25" s="22" t="s">
        <v>516</v>
      </c>
      <c r="C25" s="21">
        <v>8.75</v>
      </c>
      <c r="D25" s="16"/>
    </row>
    <row r="26" spans="1:4" ht="44.1" customHeight="1" x14ac:dyDescent="0.25">
      <c r="A26" s="17"/>
      <c r="B26" s="13" t="s">
        <v>1282</v>
      </c>
      <c r="C26" s="18"/>
      <c r="D26" s="16"/>
    </row>
    <row r="27" spans="1:4" x14ac:dyDescent="0.25">
      <c r="A27" s="17"/>
      <c r="B27" s="13"/>
      <c r="C27" s="18"/>
      <c r="D27" s="16"/>
    </row>
    <row r="28" spans="1:4" x14ac:dyDescent="0.25">
      <c r="A28" s="20" t="s">
        <v>1298</v>
      </c>
      <c r="B28" s="19" t="s">
        <v>1299</v>
      </c>
      <c r="C28" s="17"/>
      <c r="D28" s="16"/>
    </row>
    <row r="29" spans="1:4" x14ac:dyDescent="0.25">
      <c r="A29" s="20"/>
      <c r="B29" s="19" t="s">
        <v>1300</v>
      </c>
      <c r="C29" s="21">
        <v>0.64</v>
      </c>
      <c r="D29" s="16"/>
    </row>
    <row r="30" spans="1:4" x14ac:dyDescent="0.25">
      <c r="A30" s="20"/>
      <c r="B30" s="19" t="s">
        <v>1301</v>
      </c>
      <c r="C30" s="21">
        <v>2.99</v>
      </c>
      <c r="D30" s="16"/>
    </row>
    <row r="31" spans="1:4" x14ac:dyDescent="0.25">
      <c r="A31" s="20"/>
      <c r="B31" s="19" t="s">
        <v>1302</v>
      </c>
      <c r="C31" s="21">
        <v>4.9800000000000004</v>
      </c>
      <c r="D31" s="16"/>
    </row>
    <row r="32" spans="1:4" x14ac:dyDescent="0.25">
      <c r="A32" s="20"/>
      <c r="B32" s="19" t="s">
        <v>1303</v>
      </c>
      <c r="C32" s="21">
        <v>3.6</v>
      </c>
      <c r="D32" s="16"/>
    </row>
    <row r="33" spans="1:4" ht="15" customHeight="1" x14ac:dyDescent="0.25">
      <c r="A33" s="17"/>
      <c r="B33" s="22" t="s">
        <v>516</v>
      </c>
      <c r="C33" s="21">
        <v>12.21</v>
      </c>
      <c r="D33" s="16"/>
    </row>
    <row r="34" spans="1:4" ht="22.5" x14ac:dyDescent="0.25">
      <c r="A34" s="17"/>
      <c r="B34" s="13" t="s">
        <v>1282</v>
      </c>
      <c r="C34" s="18"/>
      <c r="D34" s="16"/>
    </row>
    <row r="35" spans="1:4" x14ac:dyDescent="0.25">
      <c r="A35" s="17"/>
      <c r="B35" s="13" t="s">
        <v>1304</v>
      </c>
      <c r="C35" s="18"/>
      <c r="D35" s="16"/>
    </row>
    <row r="36" spans="1:4" x14ac:dyDescent="0.25">
      <c r="A36" s="17"/>
      <c r="B36" s="96"/>
      <c r="C36" s="96"/>
      <c r="D36" s="16"/>
    </row>
    <row r="37" spans="1:4" x14ac:dyDescent="0.25">
      <c r="A37" s="26"/>
      <c r="B37" s="26"/>
      <c r="C37" s="26"/>
    </row>
    <row r="38" spans="1:4" x14ac:dyDescent="0.25">
      <c r="A38" s="26"/>
      <c r="B38" s="26"/>
      <c r="C38" s="26"/>
    </row>
    <row r="40" spans="1:4" s="25" customFormat="1" ht="25.5" customHeight="1" x14ac:dyDescent="0.2">
      <c r="A40" s="97" t="s">
        <v>1376</v>
      </c>
      <c r="B40" s="97"/>
      <c r="C40" s="97"/>
    </row>
    <row r="41" spans="1:4" s="25" customFormat="1" ht="12.75" x14ac:dyDescent="0.2">
      <c r="A41" s="24"/>
      <c r="B41" s="24"/>
      <c r="C41" s="24"/>
    </row>
    <row r="42" spans="1:4" s="25" customFormat="1" ht="12.75" x14ac:dyDescent="0.2">
      <c r="A42" s="24"/>
      <c r="B42" s="24"/>
      <c r="C42" s="24"/>
    </row>
    <row r="43" spans="1:4" s="25" customFormat="1" ht="12.75" x14ac:dyDescent="0.2">
      <c r="A43" s="24"/>
      <c r="B43" s="24"/>
      <c r="C43" s="24"/>
    </row>
    <row r="44" spans="1:4" s="25" customFormat="1" ht="12.75" x14ac:dyDescent="0.2">
      <c r="A44" s="95" t="s">
        <v>1377</v>
      </c>
      <c r="B44" s="95"/>
      <c r="C44" s="95"/>
    </row>
    <row r="45" spans="1:4" s="25" customFormat="1" ht="12.75" x14ac:dyDescent="0.2"/>
    <row r="46" spans="1:4" s="25" customFormat="1" ht="12.75" x14ac:dyDescent="0.2"/>
    <row r="47" spans="1:4" s="25" customFormat="1" ht="12.75" x14ac:dyDescent="0.2">
      <c r="A47" s="95" t="s">
        <v>1378</v>
      </c>
      <c r="B47" s="95"/>
    </row>
  </sheetData>
  <mergeCells count="12">
    <mergeCell ref="A1:C1"/>
    <mergeCell ref="A7:C7"/>
    <mergeCell ref="A9:C9"/>
    <mergeCell ref="A44:C44"/>
    <mergeCell ref="A47:B47"/>
    <mergeCell ref="B36:C36"/>
    <mergeCell ref="A40:C40"/>
    <mergeCell ref="A3:C3"/>
    <mergeCell ref="A4:C4"/>
    <mergeCell ref="A5:C5"/>
    <mergeCell ref="A8:C8"/>
    <mergeCell ref="A10:C10"/>
  </mergeCells>
  <printOptions horizontalCentered="1"/>
  <pageMargins left="0.51181102362204722" right="0.19685039370078741" top="0.51181102362204722" bottom="0.51181102362204722" header="0" footer="0"/>
  <pageSetup paperSize="7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J57"/>
  <sheetViews>
    <sheetView view="pageBreakPreview" zoomScale="110" zoomScaleNormal="100" zoomScaleSheetLayoutView="110" workbookViewId="0">
      <selection activeCell="I8" sqref="I8"/>
    </sheetView>
  </sheetViews>
  <sheetFormatPr defaultRowHeight="15" x14ac:dyDescent="0.25"/>
  <cols>
    <col min="1" max="1" width="4" style="27" bestFit="1" customWidth="1"/>
    <col min="2" max="2" width="63.28515625" style="27" bestFit="1" customWidth="1"/>
    <col min="3" max="3" width="8.85546875" style="27" customWidth="1"/>
    <col min="4" max="4" width="2.42578125" style="27" customWidth="1"/>
    <col min="5" max="5" width="7.7109375" style="27" customWidth="1"/>
    <col min="6" max="6" width="3.7109375" style="27" customWidth="1"/>
    <col min="7" max="7" width="14.42578125" style="27" customWidth="1"/>
    <col min="8" max="16384" width="9.140625" style="27"/>
  </cols>
  <sheetData>
    <row r="1" spans="1:10" s="3" customFormat="1" ht="73.5" customHeight="1" x14ac:dyDescent="0.25">
      <c r="A1" s="86" t="s">
        <v>1368</v>
      </c>
      <c r="B1" s="86"/>
      <c r="C1" s="86"/>
      <c r="D1" s="86"/>
      <c r="E1" s="86"/>
      <c r="F1" s="86"/>
      <c r="G1" s="2"/>
      <c r="H1" s="2"/>
      <c r="I1" s="2"/>
      <c r="J1" s="2"/>
    </row>
    <row r="2" spans="1:10" s="7" customFormat="1" ht="14.25" x14ac:dyDescent="0.2">
      <c r="A2" s="69" t="s">
        <v>1369</v>
      </c>
      <c r="B2" s="69"/>
      <c r="C2" s="69"/>
      <c r="D2" s="69"/>
      <c r="E2" s="69"/>
      <c r="F2" s="6"/>
      <c r="G2" s="6"/>
      <c r="H2" s="6"/>
      <c r="I2" s="6"/>
      <c r="J2" s="6"/>
    </row>
    <row r="3" spans="1:10" s="3" customFormat="1" x14ac:dyDescent="0.25">
      <c r="A3" s="94" t="s">
        <v>1370</v>
      </c>
      <c r="B3" s="94"/>
      <c r="C3" s="94"/>
      <c r="D3" s="94"/>
      <c r="E3" s="94"/>
    </row>
    <row r="4" spans="1:10" s="3" customFormat="1" x14ac:dyDescent="0.25">
      <c r="A4" s="94" t="s">
        <v>1393</v>
      </c>
      <c r="B4" s="94"/>
      <c r="C4" s="94"/>
      <c r="D4" s="94"/>
      <c r="E4" s="94"/>
    </row>
    <row r="5" spans="1:10" s="3" customFormat="1" ht="6.6" customHeight="1" x14ac:dyDescent="0.25">
      <c r="A5" s="9"/>
      <c r="B5" s="9"/>
      <c r="C5" s="9"/>
      <c r="D5" s="10"/>
    </row>
    <row r="6" spans="1:10" s="3" customFormat="1" ht="24" customHeight="1" x14ac:dyDescent="0.25">
      <c r="A6" s="100" t="s">
        <v>1394</v>
      </c>
      <c r="B6" s="100"/>
      <c r="C6" s="100"/>
      <c r="D6" s="100"/>
      <c r="E6" s="100"/>
      <c r="F6" s="100"/>
      <c r="G6" s="67"/>
      <c r="H6" s="68"/>
      <c r="I6" s="68"/>
      <c r="J6" s="68"/>
    </row>
    <row r="7" spans="1:10" s="3" customFormat="1" x14ac:dyDescent="0.25">
      <c r="A7" s="94" t="s">
        <v>1395</v>
      </c>
      <c r="B7" s="94"/>
      <c r="C7" s="94"/>
      <c r="D7" s="94"/>
      <c r="E7" s="94"/>
      <c r="F7" s="94"/>
    </row>
    <row r="8" spans="1:10" s="3" customFormat="1" ht="28.5" customHeight="1" x14ac:dyDescent="0.25">
      <c r="A8" s="101" t="s">
        <v>1396</v>
      </c>
      <c r="B8" s="102"/>
      <c r="C8" s="102"/>
      <c r="D8" s="102"/>
      <c r="E8" s="102"/>
      <c r="F8" s="102"/>
    </row>
    <row r="9" spans="1:10" s="3" customFormat="1" x14ac:dyDescent="0.25">
      <c r="A9" s="94" t="s">
        <v>1375</v>
      </c>
      <c r="B9" s="94"/>
      <c r="C9" s="94"/>
      <c r="D9" s="94"/>
      <c r="E9" s="94"/>
      <c r="F9" s="94"/>
    </row>
    <row r="10" spans="1:10" ht="12" customHeight="1" x14ac:dyDescent="0.25">
      <c r="A10" s="28"/>
      <c r="B10" s="62" t="s">
        <v>1282</v>
      </c>
      <c r="C10" s="62"/>
      <c r="D10" s="62"/>
      <c r="E10" s="62"/>
      <c r="F10" s="28"/>
      <c r="G10" s="28"/>
    </row>
    <row r="11" spans="1:10" ht="15" customHeight="1" x14ac:dyDescent="0.25">
      <c r="A11" s="37" t="s">
        <v>1283</v>
      </c>
      <c r="B11" s="37" t="s">
        <v>2</v>
      </c>
      <c r="C11" s="76" t="s">
        <v>1305</v>
      </c>
      <c r="D11" s="76"/>
      <c r="E11" s="76" t="s">
        <v>1306</v>
      </c>
      <c r="F11" s="76"/>
      <c r="G11" s="28"/>
    </row>
    <row r="12" spans="1:10" ht="12" customHeight="1" x14ac:dyDescent="0.25">
      <c r="A12" s="41"/>
      <c r="B12" s="98" t="s">
        <v>1282</v>
      </c>
      <c r="C12" s="98"/>
      <c r="D12" s="28"/>
      <c r="E12" s="41"/>
      <c r="F12" s="41"/>
      <c r="G12" s="28"/>
    </row>
    <row r="13" spans="1:10" ht="12.95" customHeight="1" x14ac:dyDescent="0.25">
      <c r="A13" s="66" t="s">
        <v>1307</v>
      </c>
      <c r="B13" s="64" t="s">
        <v>1308</v>
      </c>
      <c r="C13" s="28"/>
      <c r="D13" s="28"/>
      <c r="E13" s="41"/>
      <c r="F13" s="41"/>
      <c r="G13" s="28"/>
    </row>
    <row r="14" spans="1:10" ht="12.95" customHeight="1" x14ac:dyDescent="0.25">
      <c r="A14" s="66" t="s">
        <v>1309</v>
      </c>
      <c r="B14" s="64" t="s">
        <v>1310</v>
      </c>
      <c r="C14" s="103">
        <v>5</v>
      </c>
      <c r="D14" s="103"/>
      <c r="E14" s="104">
        <v>5</v>
      </c>
      <c r="F14" s="104"/>
      <c r="G14" s="28"/>
    </row>
    <row r="15" spans="1:10" ht="12.95" customHeight="1" x14ac:dyDescent="0.25">
      <c r="A15" s="66" t="s">
        <v>1311</v>
      </c>
      <c r="B15" s="64" t="s">
        <v>1312</v>
      </c>
      <c r="C15" s="103">
        <v>0</v>
      </c>
      <c r="D15" s="103"/>
      <c r="E15" s="104">
        <v>0</v>
      </c>
      <c r="F15" s="104"/>
      <c r="G15" s="28"/>
    </row>
    <row r="16" spans="1:10" ht="12.95" customHeight="1" x14ac:dyDescent="0.25">
      <c r="A16" s="66" t="s">
        <v>1313</v>
      </c>
      <c r="B16" s="64" t="s">
        <v>1314</v>
      </c>
      <c r="C16" s="103">
        <v>0</v>
      </c>
      <c r="D16" s="103"/>
      <c r="E16" s="104">
        <v>0</v>
      </c>
      <c r="F16" s="104"/>
      <c r="G16" s="28"/>
    </row>
    <row r="17" spans="1:7" ht="12.95" customHeight="1" x14ac:dyDescent="0.25">
      <c r="A17" s="66" t="s">
        <v>1315</v>
      </c>
      <c r="B17" s="64" t="s">
        <v>1316</v>
      </c>
      <c r="C17" s="103">
        <v>0</v>
      </c>
      <c r="D17" s="103"/>
      <c r="E17" s="104">
        <v>0</v>
      </c>
      <c r="F17" s="104"/>
      <c r="G17" s="28"/>
    </row>
    <row r="18" spans="1:7" ht="12.95" customHeight="1" x14ac:dyDescent="0.25">
      <c r="A18" s="66" t="s">
        <v>1317</v>
      </c>
      <c r="B18" s="64" t="s">
        <v>1318</v>
      </c>
      <c r="C18" s="103">
        <v>0</v>
      </c>
      <c r="D18" s="103"/>
      <c r="E18" s="104">
        <v>0</v>
      </c>
      <c r="F18" s="104"/>
      <c r="G18" s="28"/>
    </row>
    <row r="19" spans="1:7" ht="12.95" customHeight="1" x14ac:dyDescent="0.25">
      <c r="A19" s="66" t="s">
        <v>1319</v>
      </c>
      <c r="B19" s="64" t="s">
        <v>1320</v>
      </c>
      <c r="C19" s="103">
        <v>0</v>
      </c>
      <c r="D19" s="103"/>
      <c r="E19" s="104">
        <v>0</v>
      </c>
      <c r="F19" s="104"/>
      <c r="G19" s="28"/>
    </row>
    <row r="20" spans="1:7" ht="12.95" customHeight="1" x14ac:dyDescent="0.25">
      <c r="A20" s="66" t="s">
        <v>1321</v>
      </c>
      <c r="B20" s="64" t="s">
        <v>1322</v>
      </c>
      <c r="C20" s="103">
        <v>3</v>
      </c>
      <c r="D20" s="103"/>
      <c r="E20" s="104">
        <v>3</v>
      </c>
      <c r="F20" s="104"/>
      <c r="G20" s="28"/>
    </row>
    <row r="21" spans="1:7" ht="12.95" customHeight="1" x14ac:dyDescent="0.25">
      <c r="A21" s="66" t="s">
        <v>1323</v>
      </c>
      <c r="B21" s="64" t="s">
        <v>1324</v>
      </c>
      <c r="C21" s="103">
        <v>8</v>
      </c>
      <c r="D21" s="103"/>
      <c r="E21" s="104">
        <v>8</v>
      </c>
      <c r="F21" s="104"/>
      <c r="G21" s="28"/>
    </row>
    <row r="22" spans="1:7" ht="12.95" customHeight="1" x14ac:dyDescent="0.25">
      <c r="A22" s="66" t="s">
        <v>1325</v>
      </c>
      <c r="B22" s="64" t="s">
        <v>1326</v>
      </c>
      <c r="C22" s="103">
        <v>0</v>
      </c>
      <c r="D22" s="103"/>
      <c r="E22" s="104">
        <v>0</v>
      </c>
      <c r="F22" s="104"/>
      <c r="G22" s="28"/>
    </row>
    <row r="23" spans="1:7" ht="15" customHeight="1" x14ac:dyDescent="0.25">
      <c r="A23" s="41"/>
      <c r="B23" s="63" t="s">
        <v>516</v>
      </c>
      <c r="C23" s="105">
        <v>16</v>
      </c>
      <c r="D23" s="105"/>
      <c r="E23" s="104">
        <v>16</v>
      </c>
      <c r="F23" s="104"/>
      <c r="G23" s="28"/>
    </row>
    <row r="24" spans="1:7" ht="12" customHeight="1" x14ac:dyDescent="0.25">
      <c r="A24" s="41"/>
      <c r="B24" s="98" t="s">
        <v>1282</v>
      </c>
      <c r="C24" s="98"/>
      <c r="D24" s="28"/>
      <c r="E24" s="41"/>
      <c r="F24" s="41"/>
      <c r="G24" s="28"/>
    </row>
    <row r="25" spans="1:7" ht="12.95" customHeight="1" x14ac:dyDescent="0.25">
      <c r="A25" s="66" t="s">
        <v>1327</v>
      </c>
      <c r="B25" s="64" t="s">
        <v>1328</v>
      </c>
      <c r="C25" s="28"/>
      <c r="D25" s="28"/>
      <c r="E25" s="41"/>
      <c r="F25" s="41"/>
      <c r="G25" s="28"/>
    </row>
    <row r="26" spans="1:7" ht="12.95" customHeight="1" x14ac:dyDescent="0.25">
      <c r="A26" s="66" t="s">
        <v>1329</v>
      </c>
      <c r="B26" s="64" t="s">
        <v>1330</v>
      </c>
      <c r="C26" s="103">
        <v>18.13</v>
      </c>
      <c r="D26" s="103"/>
      <c r="E26" s="104">
        <v>0</v>
      </c>
      <c r="F26" s="104"/>
      <c r="G26" s="28"/>
    </row>
    <row r="27" spans="1:7" ht="12.95" customHeight="1" x14ac:dyDescent="0.25">
      <c r="A27" s="66" t="s">
        <v>1331</v>
      </c>
      <c r="B27" s="64" t="s">
        <v>1332</v>
      </c>
      <c r="C27" s="103">
        <v>4.16</v>
      </c>
      <c r="D27" s="103"/>
      <c r="E27" s="104">
        <v>0</v>
      </c>
      <c r="F27" s="104"/>
      <c r="G27" s="28"/>
    </row>
    <row r="28" spans="1:7" ht="12.95" customHeight="1" x14ac:dyDescent="0.25">
      <c r="A28" s="66" t="s">
        <v>1333</v>
      </c>
      <c r="B28" s="64" t="s">
        <v>1334</v>
      </c>
      <c r="C28" s="103">
        <v>0.87</v>
      </c>
      <c r="D28" s="103"/>
      <c r="E28" s="104">
        <v>0.65</v>
      </c>
      <c r="F28" s="104"/>
      <c r="G28" s="28"/>
    </row>
    <row r="29" spans="1:7" ht="12.95" customHeight="1" x14ac:dyDescent="0.25">
      <c r="A29" s="66" t="s">
        <v>1335</v>
      </c>
      <c r="B29" s="64" t="s">
        <v>1336</v>
      </c>
      <c r="C29" s="103">
        <v>11.22</v>
      </c>
      <c r="D29" s="103"/>
      <c r="E29" s="104">
        <v>8.33</v>
      </c>
      <c r="F29" s="104"/>
      <c r="G29" s="28"/>
    </row>
    <row r="30" spans="1:7" ht="12.95" customHeight="1" x14ac:dyDescent="0.25">
      <c r="A30" s="66" t="s">
        <v>1337</v>
      </c>
      <c r="B30" s="64" t="s">
        <v>1338</v>
      </c>
      <c r="C30" s="103">
        <v>7.0000000000000007E-2</v>
      </c>
      <c r="D30" s="103"/>
      <c r="E30" s="104">
        <v>0.05</v>
      </c>
      <c r="F30" s="104"/>
      <c r="G30" s="28"/>
    </row>
    <row r="31" spans="1:7" ht="12.95" customHeight="1" x14ac:dyDescent="0.25">
      <c r="A31" s="66" t="s">
        <v>1339</v>
      </c>
      <c r="B31" s="64" t="s">
        <v>1340</v>
      </c>
      <c r="C31" s="103">
        <v>0.75</v>
      </c>
      <c r="D31" s="103"/>
      <c r="E31" s="104">
        <v>0.56000000000000005</v>
      </c>
      <c r="F31" s="104"/>
      <c r="G31" s="28"/>
    </row>
    <row r="32" spans="1:7" ht="12.95" customHeight="1" x14ac:dyDescent="0.25">
      <c r="A32" s="66" t="s">
        <v>1341</v>
      </c>
      <c r="B32" s="64" t="s">
        <v>1342</v>
      </c>
      <c r="C32" s="103">
        <v>2.83</v>
      </c>
      <c r="D32" s="103"/>
      <c r="E32" s="104">
        <v>0</v>
      </c>
      <c r="F32" s="104"/>
      <c r="G32" s="28"/>
    </row>
    <row r="33" spans="1:7" ht="12.95" customHeight="1" x14ac:dyDescent="0.25">
      <c r="A33" s="66" t="s">
        <v>1343</v>
      </c>
      <c r="B33" s="64" t="s">
        <v>1344</v>
      </c>
      <c r="C33" s="103">
        <v>0.1</v>
      </c>
      <c r="D33" s="103"/>
      <c r="E33" s="104">
        <v>7.0000000000000007E-2</v>
      </c>
      <c r="F33" s="104"/>
      <c r="G33" s="28"/>
    </row>
    <row r="34" spans="1:7" ht="12.95" customHeight="1" x14ac:dyDescent="0.25">
      <c r="A34" s="66" t="s">
        <v>1345</v>
      </c>
      <c r="B34" s="64" t="s">
        <v>1346</v>
      </c>
      <c r="C34" s="103">
        <v>12.82</v>
      </c>
      <c r="D34" s="103"/>
      <c r="E34" s="104">
        <v>9.5299999999999994</v>
      </c>
      <c r="F34" s="104"/>
      <c r="G34" s="28"/>
    </row>
    <row r="35" spans="1:7" ht="12.95" customHeight="1" x14ac:dyDescent="0.25">
      <c r="A35" s="66" t="s">
        <v>1347</v>
      </c>
      <c r="B35" s="64" t="s">
        <v>1348</v>
      </c>
      <c r="C35" s="103">
        <v>0.03</v>
      </c>
      <c r="D35" s="103"/>
      <c r="E35" s="104">
        <v>0.03</v>
      </c>
      <c r="F35" s="104"/>
      <c r="G35" s="28"/>
    </row>
    <row r="36" spans="1:7" ht="15" customHeight="1" x14ac:dyDescent="0.25">
      <c r="A36" s="41"/>
      <c r="B36" s="63" t="s">
        <v>516</v>
      </c>
      <c r="C36" s="105">
        <v>50.980000000000004</v>
      </c>
      <c r="D36" s="105"/>
      <c r="E36" s="104">
        <v>19.220000000000002</v>
      </c>
      <c r="F36" s="104"/>
      <c r="G36" s="28"/>
    </row>
    <row r="37" spans="1:7" ht="12" customHeight="1" x14ac:dyDescent="0.25">
      <c r="A37" s="41"/>
      <c r="B37" s="98" t="s">
        <v>1282</v>
      </c>
      <c r="C37" s="98"/>
      <c r="D37" s="28"/>
      <c r="E37" s="41"/>
      <c r="F37" s="41"/>
      <c r="G37" s="28"/>
    </row>
    <row r="38" spans="1:7" ht="12.95" customHeight="1" x14ac:dyDescent="0.25">
      <c r="A38" s="66" t="s">
        <v>1349</v>
      </c>
      <c r="B38" s="64" t="s">
        <v>1350</v>
      </c>
      <c r="C38" s="28"/>
      <c r="D38" s="28"/>
      <c r="E38" s="41"/>
      <c r="F38" s="41"/>
      <c r="G38" s="28"/>
    </row>
    <row r="39" spans="1:7" ht="12.95" customHeight="1" x14ac:dyDescent="0.25">
      <c r="A39" s="66" t="s">
        <v>1351</v>
      </c>
      <c r="B39" s="64" t="s">
        <v>1352</v>
      </c>
      <c r="C39" s="103">
        <v>5.81</v>
      </c>
      <c r="D39" s="103"/>
      <c r="E39" s="104">
        <v>4.32</v>
      </c>
      <c r="F39" s="104"/>
      <c r="G39" s="28"/>
    </row>
    <row r="40" spans="1:7" ht="12.95" customHeight="1" x14ac:dyDescent="0.25">
      <c r="A40" s="66" t="s">
        <v>1353</v>
      </c>
      <c r="B40" s="64" t="s">
        <v>1354</v>
      </c>
      <c r="C40" s="103">
        <v>0.14000000000000001</v>
      </c>
      <c r="D40" s="103"/>
      <c r="E40" s="104">
        <v>0.1</v>
      </c>
      <c r="F40" s="104"/>
      <c r="G40" s="28"/>
    </row>
    <row r="41" spans="1:7" ht="12.95" customHeight="1" x14ac:dyDescent="0.25">
      <c r="A41" s="66" t="s">
        <v>1355</v>
      </c>
      <c r="B41" s="64" t="s">
        <v>1356</v>
      </c>
      <c r="C41" s="103">
        <v>1.77</v>
      </c>
      <c r="D41" s="103"/>
      <c r="E41" s="104">
        <v>1.31</v>
      </c>
      <c r="F41" s="104"/>
      <c r="G41" s="28"/>
    </row>
    <row r="42" spans="1:7" ht="12.95" customHeight="1" x14ac:dyDescent="0.25">
      <c r="A42" s="66" t="s">
        <v>1357</v>
      </c>
      <c r="B42" s="64" t="s">
        <v>1358</v>
      </c>
      <c r="C42" s="103">
        <v>2.96</v>
      </c>
      <c r="D42" s="103"/>
      <c r="E42" s="104">
        <v>2.2000000000000002</v>
      </c>
      <c r="F42" s="104"/>
      <c r="G42" s="28"/>
    </row>
    <row r="43" spans="1:7" ht="12.95" customHeight="1" x14ac:dyDescent="0.25">
      <c r="A43" s="66" t="s">
        <v>1359</v>
      </c>
      <c r="B43" s="64" t="s">
        <v>1360</v>
      </c>
      <c r="C43" s="103">
        <v>0.49</v>
      </c>
      <c r="D43" s="103"/>
      <c r="E43" s="104">
        <v>0.36</v>
      </c>
      <c r="F43" s="104"/>
      <c r="G43" s="28"/>
    </row>
    <row r="44" spans="1:7" ht="15" customHeight="1" x14ac:dyDescent="0.25">
      <c r="A44" s="41"/>
      <c r="B44" s="63" t="s">
        <v>516</v>
      </c>
      <c r="C44" s="105">
        <v>11.17</v>
      </c>
      <c r="D44" s="105"/>
      <c r="E44" s="104">
        <v>8.2900000000000009</v>
      </c>
      <c r="F44" s="104"/>
      <c r="G44" s="28"/>
    </row>
    <row r="45" spans="1:7" ht="12" customHeight="1" x14ac:dyDescent="0.25">
      <c r="A45" s="41"/>
      <c r="B45" s="98" t="s">
        <v>1282</v>
      </c>
      <c r="C45" s="98"/>
      <c r="D45" s="28"/>
      <c r="E45" s="41"/>
      <c r="F45" s="41"/>
      <c r="G45" s="28"/>
    </row>
    <row r="46" spans="1:7" ht="12.95" customHeight="1" x14ac:dyDescent="0.25">
      <c r="A46" s="66" t="s">
        <v>1361</v>
      </c>
      <c r="B46" s="64" t="s">
        <v>1362</v>
      </c>
      <c r="C46" s="28"/>
      <c r="D46" s="28"/>
      <c r="E46" s="41"/>
      <c r="F46" s="41"/>
      <c r="G46" s="28"/>
    </row>
    <row r="47" spans="1:7" ht="12.95" customHeight="1" x14ac:dyDescent="0.25">
      <c r="A47" s="66" t="s">
        <v>1363</v>
      </c>
      <c r="B47" s="64" t="s">
        <v>1364</v>
      </c>
      <c r="C47" s="103">
        <v>10.55</v>
      </c>
      <c r="D47" s="103"/>
      <c r="E47" s="104">
        <v>3.77</v>
      </c>
      <c r="F47" s="104"/>
      <c r="G47" s="28"/>
    </row>
    <row r="48" spans="1:7" ht="18" customHeight="1" x14ac:dyDescent="0.25">
      <c r="A48" s="66" t="s">
        <v>1365</v>
      </c>
      <c r="B48" s="64" t="s">
        <v>1366</v>
      </c>
      <c r="C48" s="103">
        <v>0.5</v>
      </c>
      <c r="D48" s="103"/>
      <c r="E48" s="104">
        <v>0.37</v>
      </c>
      <c r="F48" s="104"/>
      <c r="G48" s="28"/>
    </row>
    <row r="49" spans="1:7" ht="15" customHeight="1" x14ac:dyDescent="0.25">
      <c r="A49" s="41"/>
      <c r="B49" s="63" t="s">
        <v>516</v>
      </c>
      <c r="C49" s="105">
        <v>11.05</v>
      </c>
      <c r="D49" s="105"/>
      <c r="E49" s="104">
        <v>4.1399999999999997</v>
      </c>
      <c r="F49" s="104"/>
      <c r="G49" s="28"/>
    </row>
    <row r="50" spans="1:7" ht="15" customHeight="1" x14ac:dyDescent="0.25">
      <c r="A50" s="41"/>
      <c r="B50" s="98" t="s">
        <v>1282</v>
      </c>
      <c r="C50" s="98"/>
      <c r="D50" s="98"/>
      <c r="E50" s="41"/>
      <c r="F50" s="41"/>
      <c r="G50" s="28"/>
    </row>
    <row r="51" spans="1:7" ht="20.100000000000001" customHeight="1" x14ac:dyDescent="0.25">
      <c r="A51" s="41"/>
      <c r="B51" s="65" t="s">
        <v>1367</v>
      </c>
      <c r="C51" s="99">
        <v>89.2</v>
      </c>
      <c r="D51" s="99"/>
      <c r="E51" s="99">
        <v>47.65</v>
      </c>
      <c r="F51" s="99"/>
      <c r="G51" s="28"/>
    </row>
    <row r="53" spans="1:7" s="25" customFormat="1" ht="43.15" customHeight="1" x14ac:dyDescent="0.2">
      <c r="A53" s="97" t="s">
        <v>1391</v>
      </c>
      <c r="B53" s="97"/>
      <c r="C53" s="97"/>
      <c r="D53" s="97"/>
      <c r="E53" s="97"/>
      <c r="F53" s="97"/>
    </row>
    <row r="54" spans="1:7" s="25" customFormat="1" ht="12.75" x14ac:dyDescent="0.2">
      <c r="A54" s="24"/>
      <c r="B54" s="24"/>
      <c r="C54" s="24"/>
      <c r="D54" s="24"/>
      <c r="E54" s="24"/>
      <c r="F54" s="24"/>
    </row>
    <row r="55" spans="1:7" s="25" customFormat="1" ht="12.75" x14ac:dyDescent="0.2">
      <c r="A55" s="24"/>
      <c r="B55" s="24"/>
      <c r="C55" s="24"/>
      <c r="D55" s="24"/>
      <c r="E55" s="24"/>
      <c r="F55" s="24"/>
    </row>
    <row r="57" spans="1:7" s="25" customFormat="1" ht="12.75" x14ac:dyDescent="0.2">
      <c r="B57" s="25" t="s">
        <v>1392</v>
      </c>
    </row>
  </sheetData>
  <mergeCells count="78">
    <mergeCell ref="C11:D11"/>
    <mergeCell ref="E11:F11"/>
    <mergeCell ref="B12:C12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B24:C24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C36:D36"/>
    <mergeCell ref="E36:F36"/>
    <mergeCell ref="B37:C37"/>
    <mergeCell ref="C39:D39"/>
    <mergeCell ref="E39:F39"/>
    <mergeCell ref="C40:D40"/>
    <mergeCell ref="E40:F40"/>
    <mergeCell ref="C41:D41"/>
    <mergeCell ref="E41:F41"/>
    <mergeCell ref="C42:D42"/>
    <mergeCell ref="E42:F42"/>
    <mergeCell ref="C49:D49"/>
    <mergeCell ref="E49:F49"/>
    <mergeCell ref="C43:D43"/>
    <mergeCell ref="E43:F43"/>
    <mergeCell ref="C44:D44"/>
    <mergeCell ref="E44:F44"/>
    <mergeCell ref="B45:C45"/>
    <mergeCell ref="B50:D50"/>
    <mergeCell ref="C51:D51"/>
    <mergeCell ref="E51:F51"/>
    <mergeCell ref="A53:F53"/>
    <mergeCell ref="A1:F1"/>
    <mergeCell ref="A6:F6"/>
    <mergeCell ref="A8:F8"/>
    <mergeCell ref="A2:E2"/>
    <mergeCell ref="A3:E3"/>
    <mergeCell ref="A4:E4"/>
    <mergeCell ref="A7:F7"/>
    <mergeCell ref="A9:F9"/>
    <mergeCell ref="C47:D47"/>
    <mergeCell ref="E47:F47"/>
    <mergeCell ref="C48:D48"/>
    <mergeCell ref="E48:F48"/>
  </mergeCells>
  <printOptions horizontalCentered="1"/>
  <pageMargins left="0.51181102362204722" right="0.19685039370078741" top="0.47244094488188981" bottom="0.47244094488188981" header="0" footer="0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10</vt:i4>
      </vt:variant>
    </vt:vector>
  </HeadingPairs>
  <TitlesOfParts>
    <vt:vector size="15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'PLANILHA ORCAMENTARIA'!Area_de_impressao</vt:lpstr>
      <vt:lpstr>JR_PAGE_ANCHOR_0_1</vt:lpstr>
      <vt:lpstr>JR_PAGE_ANCHOR_2_1</vt:lpstr>
      <vt:lpstr>JR_PAGE_ANCHOR_3_1</vt:lpstr>
      <vt:lpstr>COMPOSICOES!Titulos_de_impressao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2025-09-11T14:08:22Z</dcterms:created>
  <dcterms:modified xsi:type="dcterms:W3CDTF">2025-09-11T14:09:08Z</dcterms:modified>
</cp:coreProperties>
</file>